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055" windowHeight="7680" activeTab="0"/>
  </bookViews>
  <sheets>
    <sheet name="Journal (Crore) IMP" sheetId="1" r:id="rId1"/>
  </sheets>
  <definedNames>
    <definedName name="_xlnm.Print_Area" localSheetId="0">'Journal (Crore) IMP'!$A$1:$T$70</definedName>
    <definedName name="_xlnm.Print_Titles" localSheetId="0">'Journal (Crore) IMP'!$1:$3</definedName>
  </definedNames>
  <calcPr fullCalcOnLoad="1"/>
</workbook>
</file>

<file path=xl/sharedStrings.xml><?xml version="1.0" encoding="utf-8"?>
<sst xmlns="http://schemas.openxmlformats.org/spreadsheetml/2006/main" count="137" uniqueCount="63">
  <si>
    <t>Gross premium underwritten by non-life insurers within India (segment wise) : SEPTEMBER, 2017 (Provisional &amp; Unaudited)</t>
  </si>
  <si>
    <t>(`crore)</t>
  </si>
  <si>
    <t>Sl No.</t>
  </si>
  <si>
    <t>Insurer</t>
  </si>
  <si>
    <t>Fire</t>
  </si>
  <si>
    <t xml:space="preserve">Marine </t>
  </si>
  <si>
    <t>Marine Cargo</t>
  </si>
  <si>
    <t>Marine Hull</t>
  </si>
  <si>
    <t>Engineering</t>
  </si>
  <si>
    <t xml:space="preserve">Motor </t>
  </si>
  <si>
    <t>Motor OD</t>
  </si>
  <si>
    <t>Motor TP</t>
  </si>
  <si>
    <t>Health</t>
  </si>
  <si>
    <t>Aviation</t>
  </si>
  <si>
    <t>Liability</t>
  </si>
  <si>
    <t>Personal Accident</t>
  </si>
  <si>
    <t>All Others</t>
  </si>
  <si>
    <t>Grand Total</t>
  </si>
  <si>
    <t>Market Share (%_</t>
  </si>
  <si>
    <t>Growth %</t>
  </si>
  <si>
    <t>Accretion</t>
  </si>
  <si>
    <t>Royal Sundaram</t>
  </si>
  <si>
    <t>Previous year</t>
  </si>
  <si>
    <t xml:space="preserve"> </t>
  </si>
  <si>
    <t xml:space="preserve">TATA-AIG </t>
  </si>
  <si>
    <t>Reliance</t>
  </si>
  <si>
    <t>IFFCO Tokio</t>
  </si>
  <si>
    <t>ICICI Lombard</t>
  </si>
  <si>
    <t>Bajaj Allianz</t>
  </si>
  <si>
    <t>Cholamandalam</t>
  </si>
  <si>
    <t xml:space="preserve">Future Generali </t>
  </si>
  <si>
    <t xml:space="preserve">Universal Sompo </t>
  </si>
  <si>
    <t>Shriram</t>
  </si>
  <si>
    <t>Bharti Axa</t>
  </si>
  <si>
    <t>Raheja QBE</t>
  </si>
  <si>
    <t xml:space="preserve">SBI </t>
  </si>
  <si>
    <t>Magma HDI</t>
  </si>
  <si>
    <t>Liberty Videocon</t>
  </si>
  <si>
    <t>Kotak</t>
  </si>
  <si>
    <t>Star Health Insurance</t>
  </si>
  <si>
    <t xml:space="preserve">Apollo MUNICH </t>
  </si>
  <si>
    <t xml:space="preserve">Max BUPA </t>
  </si>
  <si>
    <t>Religare Health</t>
  </si>
  <si>
    <t>Cigna TTK</t>
  </si>
  <si>
    <t>Aditya Birla</t>
  </si>
  <si>
    <t>NA</t>
  </si>
  <si>
    <t>Private Total</t>
  </si>
  <si>
    <t xml:space="preserve">New India </t>
  </si>
  <si>
    <t>National</t>
  </si>
  <si>
    <t xml:space="preserve">United India </t>
  </si>
  <si>
    <t>Oriental</t>
  </si>
  <si>
    <t xml:space="preserve">ECGC </t>
  </si>
  <si>
    <t>AIC of India</t>
  </si>
  <si>
    <t>Public Total</t>
  </si>
  <si>
    <t>Public</t>
  </si>
  <si>
    <t>Private</t>
  </si>
  <si>
    <t>Total</t>
  </si>
  <si>
    <t>Marine (Total)</t>
  </si>
  <si>
    <t>Motor (Total)</t>
  </si>
  <si>
    <r>
      <t>HDFC ERGO</t>
    </r>
    <r>
      <rPr>
        <b/>
        <vertAlign val="superscript"/>
        <sz val="12"/>
        <rFont val="Cambria"/>
        <family val="1"/>
      </rPr>
      <t>#</t>
    </r>
  </si>
  <si>
    <t xml:space="preserve"># 1.The Insurance  Regulatory and Development Authority of India (IRDAI), vide letter dated August 14, 2017 has given final approval in respect of merger of HDFC Ergo General Insurance  Co. Ltd. with HDFC General Insurance Ltd. ( formerly Known as L&amp;T General Insurance Co.Ltd.). The merged entity is known as HDFC ERGO General Insurance Co.Ltd.                                                                                                         2.Figures for Previous Year pertain to HDFC ERGO and HDFC General Insurance Ltd. (Formerly known as L &amp; T General Insurance Com. Ltd.) </t>
  </si>
  <si>
    <t xml:space="preserve">            </t>
  </si>
  <si>
    <t>Compiled on the basis of data submitted by the Insurance companies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</si>
</sst>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000"/>
  </numFmts>
  <fonts count="54">
    <font>
      <sz val="10"/>
      <name val="Arial"/>
      <family val="2"/>
    </font>
    <font>
      <sz val="11"/>
      <color indexed="8"/>
      <name val="Calibri"/>
      <family val="2"/>
    </font>
    <font>
      <b/>
      <sz val="12"/>
      <name val="Cambria"/>
      <family val="1"/>
    </font>
    <font>
      <sz val="12"/>
      <name val="Cambria"/>
      <family val="1"/>
    </font>
    <font>
      <sz val="11"/>
      <name val="Baskerville"/>
      <family val="1"/>
    </font>
    <font>
      <b/>
      <sz val="10"/>
      <name val="Rupee Foradian"/>
      <family val="0"/>
    </font>
    <font>
      <b/>
      <sz val="11"/>
      <name val="Baskerville"/>
      <family val="1"/>
    </font>
    <font>
      <i/>
      <sz val="12"/>
      <name val="Cambria"/>
      <family val="1"/>
    </font>
    <font>
      <i/>
      <sz val="11"/>
      <name val="Baskerville"/>
      <family val="1"/>
    </font>
    <font>
      <b/>
      <i/>
      <sz val="11"/>
      <name val="Baskerville"/>
      <family val="0"/>
    </font>
    <font>
      <b/>
      <i/>
      <sz val="12"/>
      <name val="Cambria"/>
      <family val="1"/>
    </font>
    <font>
      <b/>
      <sz val="10"/>
      <name val="Cambria"/>
      <family val="1"/>
    </font>
    <font>
      <i/>
      <sz val="10"/>
      <name val="Cambria"/>
      <family val="1"/>
    </font>
    <font>
      <sz val="10"/>
      <name val="Cambria"/>
      <family val="1"/>
    </font>
    <font>
      <sz val="10"/>
      <name val="Baskerville"/>
      <family val="1"/>
    </font>
    <font>
      <sz val="10"/>
      <color indexed="8"/>
      <name val="Arial"/>
      <family val="2"/>
    </font>
    <font>
      <sz val="10"/>
      <color indexed="8"/>
      <name val="MS Sans Serif"/>
      <family val="2"/>
    </font>
    <font>
      <b/>
      <vertAlign val="superscript"/>
      <sz val="12"/>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9"/>
      <name val="Baskervil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154">
    <xf numFmtId="0" fontId="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15" fillId="0" borderId="0">
      <alignment vertical="top"/>
      <protection/>
    </xf>
    <xf numFmtId="0" fontId="15"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36" fillId="0" borderId="0" applyFont="0" applyFill="0" applyBorder="0" applyAlignment="0" applyProtection="0"/>
    <xf numFmtId="41"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0" fontId="0" fillId="0" borderId="0">
      <alignment/>
      <protection/>
    </xf>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1" fillId="0" borderId="0">
      <alignment/>
      <protection/>
    </xf>
    <xf numFmtId="0" fontId="0" fillId="0" borderId="0">
      <alignment/>
      <protection/>
    </xf>
    <xf numFmtId="0" fontId="1" fillId="0" borderId="0">
      <alignment/>
      <protection/>
    </xf>
    <xf numFmtId="0" fontId="36" fillId="0" borderId="0">
      <alignment/>
      <protection/>
    </xf>
    <xf numFmtId="0" fontId="15" fillId="0" borderId="0">
      <alignment vertical="top"/>
      <protection/>
    </xf>
    <xf numFmtId="0" fontId="1"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5" fillId="0" borderId="0">
      <alignment vertical="top"/>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32" borderId="7" applyNumberFormat="0" applyFont="0" applyAlignment="0" applyProtection="0"/>
    <xf numFmtId="0" fontId="49" fillId="27" borderId="8" applyNumberFormat="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4">
    <xf numFmtId="0" fontId="0" fillId="0" borderId="0" xfId="0" applyAlignment="1">
      <alignment/>
    </xf>
    <xf numFmtId="0" fontId="3" fillId="0" borderId="0" xfId="0" applyFont="1" applyAlignment="1">
      <alignment/>
    </xf>
    <xf numFmtId="4" fontId="3" fillId="0" borderId="0" xfId="0" applyNumberFormat="1" applyFont="1" applyAlignment="1">
      <alignment/>
    </xf>
    <xf numFmtId="0" fontId="4" fillId="0" borderId="0" xfId="0" applyFont="1" applyAlignment="1">
      <alignment/>
    </xf>
    <xf numFmtId="0" fontId="3" fillId="0" borderId="0" xfId="0" applyFont="1" applyAlignment="1">
      <alignment horizontal="center"/>
    </xf>
    <xf numFmtId="0" fontId="5" fillId="0" borderId="10" xfId="0" applyFont="1" applyBorder="1" applyAlignment="1">
      <alignment horizontal="right"/>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10" fontId="53" fillId="0" borderId="11" xfId="0" applyNumberFormat="1" applyFont="1" applyFill="1" applyBorder="1" applyAlignment="1">
      <alignment horizontal="center" vertical="top" wrapText="1"/>
    </xf>
    <xf numFmtId="2" fontId="53" fillId="0" borderId="11" xfId="0" applyNumberFormat="1" applyFont="1" applyFill="1" applyBorder="1" applyAlignment="1">
      <alignment horizontal="center" vertical="top" wrapText="1"/>
    </xf>
    <xf numFmtId="0" fontId="2" fillId="0" borderId="11" xfId="0" applyFont="1" applyBorder="1" applyAlignment="1">
      <alignment horizontal="center"/>
    </xf>
    <xf numFmtId="0" fontId="2" fillId="0" borderId="11" xfId="0" applyFont="1" applyBorder="1" applyAlignment="1">
      <alignment/>
    </xf>
    <xf numFmtId="4" fontId="2" fillId="0" borderId="11" xfId="0" applyNumberFormat="1" applyFont="1" applyBorder="1" applyAlignment="1">
      <alignment/>
    </xf>
    <xf numFmtId="2" fontId="2" fillId="0" borderId="11" xfId="0" applyNumberFormat="1" applyFont="1" applyBorder="1" applyAlignment="1">
      <alignment/>
    </xf>
    <xf numFmtId="0" fontId="6" fillId="0" borderId="0" xfId="0" applyFont="1" applyAlignment="1">
      <alignment/>
    </xf>
    <xf numFmtId="2" fontId="6" fillId="0" borderId="11" xfId="0" applyNumberFormat="1" applyFont="1" applyBorder="1" applyAlignment="1">
      <alignment/>
    </xf>
    <xf numFmtId="4" fontId="6" fillId="0" borderId="11" xfId="0" applyNumberFormat="1" applyFont="1" applyBorder="1" applyAlignment="1">
      <alignment/>
    </xf>
    <xf numFmtId="0" fontId="7" fillId="0" borderId="11" xfId="0" applyFont="1" applyBorder="1" applyAlignment="1">
      <alignment horizontal="center"/>
    </xf>
    <xf numFmtId="0" fontId="7" fillId="0" borderId="11" xfId="0" applyFont="1" applyBorder="1" applyAlignment="1">
      <alignment/>
    </xf>
    <xf numFmtId="4" fontId="7" fillId="0" borderId="11" xfId="0" applyNumberFormat="1" applyFont="1" applyBorder="1" applyAlignment="1">
      <alignment/>
    </xf>
    <xf numFmtId="2" fontId="7" fillId="0" borderId="11" xfId="0" applyNumberFormat="1" applyFont="1" applyBorder="1" applyAlignment="1">
      <alignment/>
    </xf>
    <xf numFmtId="0" fontId="8" fillId="0" borderId="0" xfId="0" applyFont="1" applyAlignment="1">
      <alignment/>
    </xf>
    <xf numFmtId="2" fontId="9" fillId="0" borderId="11" xfId="0" applyNumberFormat="1" applyFont="1" applyBorder="1" applyAlignment="1">
      <alignment/>
    </xf>
    <xf numFmtId="0" fontId="9" fillId="0" borderId="11" xfId="0" applyFont="1" applyBorder="1" applyAlignment="1">
      <alignment/>
    </xf>
    <xf numFmtId="0" fontId="2" fillId="0" borderId="11" xfId="0" applyFont="1" applyFill="1" applyBorder="1" applyAlignment="1">
      <alignment horizontal="center"/>
    </xf>
    <xf numFmtId="0" fontId="2" fillId="0" borderId="11" xfId="0" applyFont="1" applyFill="1" applyBorder="1" applyAlignment="1">
      <alignment/>
    </xf>
    <xf numFmtId="4" fontId="2" fillId="0" borderId="11" xfId="0" applyNumberFormat="1" applyFont="1" applyFill="1" applyBorder="1" applyAlignment="1">
      <alignment/>
    </xf>
    <xf numFmtId="2" fontId="2" fillId="0" borderId="11" xfId="0" applyNumberFormat="1" applyFont="1" applyFill="1" applyBorder="1" applyAlignment="1">
      <alignment/>
    </xf>
    <xf numFmtId="0" fontId="6" fillId="0" borderId="0" xfId="0" applyFont="1" applyFill="1" applyAlignment="1">
      <alignment/>
    </xf>
    <xf numFmtId="2" fontId="6" fillId="0" borderId="11" xfId="0" applyNumberFormat="1" applyFont="1" applyFill="1" applyBorder="1" applyAlignment="1">
      <alignment/>
    </xf>
    <xf numFmtId="4" fontId="6" fillId="0" borderId="11" xfId="0" applyNumberFormat="1" applyFont="1" applyFill="1" applyBorder="1" applyAlignment="1">
      <alignment/>
    </xf>
    <xf numFmtId="4" fontId="9" fillId="0" borderId="11" xfId="0" applyNumberFormat="1" applyFont="1" applyBorder="1" applyAlignment="1">
      <alignment/>
    </xf>
    <xf numFmtId="4" fontId="3" fillId="0" borderId="11" xfId="0" applyNumberFormat="1" applyFont="1" applyBorder="1" applyAlignment="1">
      <alignment/>
    </xf>
    <xf numFmtId="2" fontId="3" fillId="0" borderId="11" xfId="0" applyNumberFormat="1" applyFont="1" applyBorder="1" applyAlignment="1">
      <alignment/>
    </xf>
    <xf numFmtId="0" fontId="10" fillId="0" borderId="11" xfId="0" applyFont="1" applyBorder="1" applyAlignment="1">
      <alignment/>
    </xf>
    <xf numFmtId="4" fontId="10" fillId="0" borderId="11" xfId="0" applyNumberFormat="1" applyFont="1" applyBorder="1" applyAlignment="1">
      <alignment/>
    </xf>
    <xf numFmtId="0" fontId="2" fillId="0" borderId="11" xfId="0" applyFont="1" applyBorder="1" applyAlignment="1">
      <alignment horizontal="left" vertical="top" wrapText="1"/>
    </xf>
    <xf numFmtId="4" fontId="7" fillId="0" borderId="11" xfId="0" applyNumberFormat="1" applyFont="1" applyBorder="1" applyAlignment="1">
      <alignment horizontal="center"/>
    </xf>
    <xf numFmtId="4" fontId="7" fillId="0" borderId="11" xfId="0" applyNumberFormat="1" applyFont="1" applyBorder="1" applyAlignment="1">
      <alignment horizontal="right"/>
    </xf>
    <xf numFmtId="4" fontId="7" fillId="0" borderId="11" xfId="0" applyNumberFormat="1" applyFont="1" applyBorder="1" applyAlignment="1">
      <alignment wrapText="1"/>
    </xf>
    <xf numFmtId="4" fontId="3" fillId="0" borderId="11" xfId="0" applyNumberFormat="1" applyFont="1" applyBorder="1" applyAlignment="1">
      <alignment horizontal="center"/>
    </xf>
    <xf numFmtId="4" fontId="2" fillId="0" borderId="11" xfId="0" applyNumberFormat="1" applyFont="1" applyBorder="1" applyAlignment="1">
      <alignment horizontal="center"/>
    </xf>
    <xf numFmtId="2" fontId="9" fillId="0" borderId="11" xfId="0" applyNumberFormat="1" applyFont="1" applyBorder="1" applyAlignment="1">
      <alignment horizontal="center"/>
    </xf>
    <xf numFmtId="4" fontId="2" fillId="0" borderId="11" xfId="0" applyNumberFormat="1" applyFont="1" applyBorder="1" applyAlignment="1">
      <alignment horizontal="right"/>
    </xf>
    <xf numFmtId="2" fontId="3" fillId="0" borderId="11" xfId="0" applyNumberFormat="1" applyFont="1" applyBorder="1" applyAlignment="1">
      <alignment horizontal="right"/>
    </xf>
    <xf numFmtId="4" fontId="11" fillId="0" borderId="12" xfId="0" applyNumberFormat="1" applyFont="1" applyBorder="1" applyAlignment="1">
      <alignment/>
    </xf>
    <xf numFmtId="4" fontId="12" fillId="0" borderId="12" xfId="0" applyNumberFormat="1" applyFont="1" applyBorder="1" applyAlignment="1">
      <alignment/>
    </xf>
    <xf numFmtId="0" fontId="6" fillId="0" borderId="11" xfId="0" applyFont="1" applyBorder="1" applyAlignment="1">
      <alignment horizontal="center"/>
    </xf>
    <xf numFmtId="4" fontId="6" fillId="0" borderId="11" xfId="0" applyNumberFormat="1" applyFont="1" applyBorder="1" applyAlignment="1">
      <alignment/>
    </xf>
    <xf numFmtId="0" fontId="8" fillId="0" borderId="11" xfId="0" applyFont="1" applyBorder="1" applyAlignment="1">
      <alignment horizontal="center"/>
    </xf>
    <xf numFmtId="0" fontId="4" fillId="0" borderId="0" xfId="0" applyFont="1" applyAlignment="1">
      <alignment horizontal="center"/>
    </xf>
    <xf numFmtId="4" fontId="4" fillId="0" borderId="0" xfId="0" applyNumberFormat="1" applyFont="1" applyAlignment="1">
      <alignment/>
    </xf>
    <xf numFmtId="0" fontId="13" fillId="0" borderId="0" xfId="0" applyFont="1" applyAlignment="1">
      <alignment/>
    </xf>
    <xf numFmtId="4" fontId="13" fillId="0" borderId="0" xfId="0" applyNumberFormat="1" applyFont="1" applyAlignment="1">
      <alignment/>
    </xf>
    <xf numFmtId="0" fontId="14" fillId="0" borderId="0" xfId="0" applyFont="1" applyAlignment="1">
      <alignment/>
    </xf>
    <xf numFmtId="4" fontId="14" fillId="0" borderId="0" xfId="0" applyNumberFormat="1" applyFont="1" applyAlignment="1">
      <alignment/>
    </xf>
    <xf numFmtId="0" fontId="13" fillId="0" borderId="0" xfId="0" applyFont="1" applyAlignment="1">
      <alignment/>
    </xf>
    <xf numFmtId="0" fontId="2" fillId="0" borderId="0" xfId="0" applyFont="1" applyAlignment="1">
      <alignment horizontal="left"/>
    </xf>
    <xf numFmtId="0" fontId="7" fillId="0" borderId="13" xfId="0" applyFont="1" applyBorder="1" applyAlignment="1">
      <alignment/>
    </xf>
    <xf numFmtId="4" fontId="8" fillId="0" borderId="13" xfId="0" applyNumberFormat="1" applyFont="1" applyBorder="1" applyAlignment="1">
      <alignment/>
    </xf>
    <xf numFmtId="4" fontId="7" fillId="0" borderId="13" xfId="0" applyNumberFormat="1" applyFont="1" applyBorder="1" applyAlignment="1">
      <alignment/>
    </xf>
    <xf numFmtId="2" fontId="7" fillId="0" borderId="13" xfId="0" applyNumberFormat="1" applyFont="1" applyBorder="1" applyAlignment="1">
      <alignment/>
    </xf>
    <xf numFmtId="2" fontId="9" fillId="0" borderId="13" xfId="0" applyNumberFormat="1" applyFont="1" applyBorder="1" applyAlignment="1">
      <alignment/>
    </xf>
    <xf numFmtId="4" fontId="6" fillId="0" borderId="13" xfId="0" applyNumberFormat="1" applyFont="1" applyBorder="1" applyAlignment="1">
      <alignment/>
    </xf>
    <xf numFmtId="0" fontId="2"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cellXfs>
  <cellStyles count="140">
    <cellStyle name="Normal" xfId="0"/>
    <cellStyle name="_cost_dre_final_tally_sch5_011" xfId="15"/>
    <cellStyle name="_cost_dre_final_tally_sch5_011 2" xfId="16"/>
    <cellStyle name="_cost_dre_final_tally_sch5_011 2 2" xfId="17"/>
    <cellStyle name="_cost_dre_final_tally_sch5_011 3" xfId="18"/>
    <cellStyle name="_cost_dre_final_tally_sch5_011 4" xfId="19"/>
    <cellStyle name="_cost_dre_final_tally_sch5_011 5" xfId="20"/>
    <cellStyle name="_cost_dre_final_tally_sch5_011 6" xfId="21"/>
    <cellStyle name="_cost_dre_final_tally_sch5_011 7" xfId="22"/>
    <cellStyle name="_cost_dre_final_tally_sch5_011 8" xfId="23"/>
    <cellStyle name="_cost_dre_final_tally_sch5_011 9" xfId="24"/>
    <cellStyle name="_ERO OOS As on 3 nOV'07" xfId="25"/>
    <cellStyle name="_Gross Premium Summary" xfId="26"/>
    <cellStyle name="_OOS OCT 07" xfId="27"/>
    <cellStyle name="_Premium &amp; SI" xfId="28"/>
    <cellStyle name="_Premium &amp; SI--revised" xfId="29"/>
    <cellStyle name="_TBBOM(~2 (2)" xfId="30"/>
    <cellStyle name="_TBBOM(~2 (2) 2" xfId="31"/>
    <cellStyle name="_TBBOM(~2 (2) 2 2" xfId="32"/>
    <cellStyle name="_TBBOM(~2 (2) 3" xfId="33"/>
    <cellStyle name="_TBBOM(~2 (2) 4" xfId="34"/>
    <cellStyle name="_TBBOM(~2 (2) 5" xfId="35"/>
    <cellStyle name="_TBBOM(~2 (2) 6" xfId="36"/>
    <cellStyle name="_TBBOM(~2 (2) 7" xfId="37"/>
    <cellStyle name="_TBBOM(~2 (2) 8" xfId="38"/>
    <cellStyle name="_TBBOM(~2 (2) 9" xfId="39"/>
    <cellStyle name="_Tbc_03_2001final" xfId="40"/>
    <cellStyle name="_Tbc_03_2001final 2" xfId="41"/>
    <cellStyle name="_Tbc_03_2001final 2 2" xfId="42"/>
    <cellStyle name="_Tbc_03_2001final 3" xfId="43"/>
    <cellStyle name="_Tbc_03_2001final 4" xfId="44"/>
    <cellStyle name="_Tbc_03_2001final 5" xfId="45"/>
    <cellStyle name="_Tbc_03_2001final 6" xfId="46"/>
    <cellStyle name="_Tbc_03_2001final 7" xfId="47"/>
    <cellStyle name="_Tbc_03_2001final 8" xfId="48"/>
    <cellStyle name="_Tbc_03_2001final 9" xfId="49"/>
    <cellStyle name="20% - Accent1" xfId="50"/>
    <cellStyle name="20% - Accent2" xfId="51"/>
    <cellStyle name="20% - Accent3" xfId="52"/>
    <cellStyle name="20% - Accent4" xfId="53"/>
    <cellStyle name="20% - Accent5" xfId="54"/>
    <cellStyle name="20% - Accent6" xfId="55"/>
    <cellStyle name="40% - Accent1" xfId="56"/>
    <cellStyle name="40% - Accent2" xfId="57"/>
    <cellStyle name="40% - Accent3" xfId="58"/>
    <cellStyle name="40% - Accent4" xfId="59"/>
    <cellStyle name="40% - Accent5" xfId="60"/>
    <cellStyle name="40% - Accent6" xfId="61"/>
    <cellStyle name="60% - Accent1" xfId="62"/>
    <cellStyle name="60% - Accent2" xfId="63"/>
    <cellStyle name="60% - Accent3" xfId="64"/>
    <cellStyle name="60% - Accent4" xfId="65"/>
    <cellStyle name="60% - Accent5" xfId="66"/>
    <cellStyle name="60% - Accent6" xfId="67"/>
    <cellStyle name="Accent1" xfId="68"/>
    <cellStyle name="Accent2" xfId="69"/>
    <cellStyle name="Accent3" xfId="70"/>
    <cellStyle name="Accent4" xfId="71"/>
    <cellStyle name="Accent5" xfId="72"/>
    <cellStyle name="Accent6" xfId="73"/>
    <cellStyle name="Bad" xfId="74"/>
    <cellStyle name="Calculation" xfId="75"/>
    <cellStyle name="Check Cell" xfId="76"/>
    <cellStyle name="Comma" xfId="77"/>
    <cellStyle name="Comma [0]" xfId="78"/>
    <cellStyle name="Comma 13" xfId="79"/>
    <cellStyle name="Comma 2" xfId="80"/>
    <cellStyle name="Comma 2 2" xfId="81"/>
    <cellStyle name="Comma 2 3" xfId="82"/>
    <cellStyle name="Comma 2 4" xfId="83"/>
    <cellStyle name="Comma 2 5" xfId="84"/>
    <cellStyle name="Comma 3 2" xfId="85"/>
    <cellStyle name="Comma 3 3" xfId="86"/>
    <cellStyle name="Comma 6" xfId="87"/>
    <cellStyle name="Comma 7" xfId="88"/>
    <cellStyle name="Currency" xfId="89"/>
    <cellStyle name="Currency [0]" xfId="90"/>
    <cellStyle name="Excel Built-in Normal" xfId="91"/>
    <cellStyle name="Explanatory Text" xfId="92"/>
    <cellStyle name="Good" xfId="93"/>
    <cellStyle name="Heading 1" xfId="94"/>
    <cellStyle name="Heading 2" xfId="95"/>
    <cellStyle name="Heading 3" xfId="96"/>
    <cellStyle name="Heading 4" xfId="97"/>
    <cellStyle name="Input" xfId="98"/>
    <cellStyle name="Linked Cell" xfId="99"/>
    <cellStyle name="Neutral" xfId="100"/>
    <cellStyle name="Normal 10" xfId="101"/>
    <cellStyle name="Normal 12" xfId="102"/>
    <cellStyle name="Normal 18" xfId="103"/>
    <cellStyle name="Normal 2" xfId="104"/>
    <cellStyle name="Normal 2 2" xfId="105"/>
    <cellStyle name="Normal 2 2 2" xfId="106"/>
    <cellStyle name="Normal 2 2 2 2" xfId="107"/>
    <cellStyle name="Normal 2 3" xfId="108"/>
    <cellStyle name="Normal 2 4" xfId="109"/>
    <cellStyle name="Normal 2_Addtional disclosures" xfId="110"/>
    <cellStyle name="Normal 20" xfId="111"/>
    <cellStyle name="Normal 3" xfId="112"/>
    <cellStyle name="Normal 3 2" xfId="113"/>
    <cellStyle name="Normal 3 2 2" xfId="114"/>
    <cellStyle name="Normal 3 2 2 3" xfId="115"/>
    <cellStyle name="Normal 3 2 3" xfId="116"/>
    <cellStyle name="Normal 3 3" xfId="117"/>
    <cellStyle name="Normal 3 3 2" xfId="118"/>
    <cellStyle name="Normal 3 3 2 2" xfId="119"/>
    <cellStyle name="Normal 3 4" xfId="120"/>
    <cellStyle name="Normal 3 5" xfId="121"/>
    <cellStyle name="Normal 4" xfId="122"/>
    <cellStyle name="Normal 4 2" xfId="123"/>
    <cellStyle name="Normal 4 3" xfId="124"/>
    <cellStyle name="Normal 4 4" xfId="125"/>
    <cellStyle name="Normal 4 5" xfId="126"/>
    <cellStyle name="Normal 5" xfId="127"/>
    <cellStyle name="Normal 8" xfId="128"/>
    <cellStyle name="Normal 9" xfId="129"/>
    <cellStyle name="Note" xfId="130"/>
    <cellStyle name="Output" xfId="131"/>
    <cellStyle name="Percent" xfId="132"/>
    <cellStyle name="Percent 2 2" xfId="133"/>
    <cellStyle name="Percent 2 3" xfId="134"/>
    <cellStyle name="Percent 2 4" xfId="135"/>
    <cellStyle name="Style 1" xfId="136"/>
    <cellStyle name="Style 1 10" xfId="137"/>
    <cellStyle name="Style 1 10 2" xfId="138"/>
    <cellStyle name="Style 1 11" xfId="139"/>
    <cellStyle name="Style 1 12" xfId="140"/>
    <cellStyle name="Style 1 13" xfId="141"/>
    <cellStyle name="Style 1 14" xfId="142"/>
    <cellStyle name="Style 1 2" xfId="143"/>
    <cellStyle name="Style 1 3" xfId="144"/>
    <cellStyle name="Style 1 4" xfId="145"/>
    <cellStyle name="Style 1 5" xfId="146"/>
    <cellStyle name="Style 1 6" xfId="147"/>
    <cellStyle name="Style 1 7" xfId="148"/>
    <cellStyle name="Style 1 8" xfId="149"/>
    <cellStyle name="Style 1 9" xfId="150"/>
    <cellStyle name="Title" xfId="151"/>
    <cellStyle name="Total" xfId="152"/>
    <cellStyle name="Warning Text" xfId="1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7"/>
  <sheetViews>
    <sheetView tabSelected="1" zoomScalePageLayoutView="0" workbookViewId="0" topLeftCell="A1">
      <pane xSplit="2" ySplit="3" topLeftCell="C61" activePane="bottomRight" state="frozen"/>
      <selection pane="topLeft" activeCell="A1" sqref="A1"/>
      <selection pane="topRight" activeCell="C1" sqref="C1"/>
      <selection pane="bottomLeft" activeCell="A4" sqref="A4"/>
      <selection pane="bottomRight" activeCell="B68" sqref="B68:T69"/>
    </sheetView>
  </sheetViews>
  <sheetFormatPr defaultColWidth="9.140625" defaultRowHeight="12.75"/>
  <cols>
    <col min="1" max="1" width="7.28125" style="50" customWidth="1"/>
    <col min="2" max="2" width="19.8515625" style="3" customWidth="1"/>
    <col min="3" max="3" width="11.00390625" style="3" customWidth="1"/>
    <col min="4" max="4" width="12.00390625" style="3" customWidth="1"/>
    <col min="5" max="5" width="12.28125" style="3" customWidth="1"/>
    <col min="6" max="6" width="9.00390625" style="3" customWidth="1"/>
    <col min="7" max="7" width="13.7109375" style="3" customWidth="1"/>
    <col min="8" max="8" width="13.28125" style="3" customWidth="1"/>
    <col min="9" max="9" width="11.7109375" style="3" customWidth="1"/>
    <col min="10" max="11" width="11.28125" style="3" customWidth="1"/>
    <col min="12" max="12" width="10.28125" style="3" customWidth="1"/>
    <col min="13" max="13" width="10.57421875" style="3" customWidth="1"/>
    <col min="14" max="14" width="13.8515625" style="3" customWidth="1"/>
    <col min="15" max="15" width="12.57421875" style="3" customWidth="1"/>
    <col min="16" max="16" width="15.28125" style="3" customWidth="1"/>
    <col min="17" max="17" width="12.7109375" style="3" customWidth="1"/>
    <col min="18" max="18" width="11.8515625" style="3" hidden="1" customWidth="1"/>
    <col min="19" max="19" width="9.28125" style="3" bestFit="1" customWidth="1"/>
    <col min="20" max="20" width="12.00390625" style="3" bestFit="1" customWidth="1"/>
    <col min="21" max="16384" width="9.140625" style="3" customWidth="1"/>
  </cols>
  <sheetData>
    <row r="1" spans="1:17" ht="15.75">
      <c r="A1" s="57" t="s">
        <v>0</v>
      </c>
      <c r="B1" s="57"/>
      <c r="C1" s="57"/>
      <c r="D1" s="57"/>
      <c r="E1" s="57"/>
      <c r="F1" s="57"/>
      <c r="G1" s="57"/>
      <c r="H1" s="57"/>
      <c r="I1" s="57"/>
      <c r="J1" s="57"/>
      <c r="K1" s="57"/>
      <c r="L1" s="57"/>
      <c r="M1" s="1"/>
      <c r="N1" s="1"/>
      <c r="O1" s="1"/>
      <c r="P1" s="2"/>
      <c r="Q1" s="1"/>
    </row>
    <row r="2" spans="1:16" ht="12.75" customHeight="1">
      <c r="A2" s="4"/>
      <c r="B2" s="1"/>
      <c r="C2" s="1"/>
      <c r="D2" s="1"/>
      <c r="E2" s="1"/>
      <c r="F2" s="1"/>
      <c r="G2" s="1"/>
      <c r="H2" s="1"/>
      <c r="I2" s="1"/>
      <c r="J2" s="1"/>
      <c r="K2" s="1"/>
      <c r="L2" s="1"/>
      <c r="M2" s="1"/>
      <c r="N2" s="1"/>
      <c r="O2" s="1"/>
      <c r="P2" s="5" t="s">
        <v>1</v>
      </c>
    </row>
    <row r="3" spans="1:20" ht="35.25" customHeight="1">
      <c r="A3" s="6" t="s">
        <v>2</v>
      </c>
      <c r="B3" s="6" t="s">
        <v>3</v>
      </c>
      <c r="C3" s="7" t="s">
        <v>4</v>
      </c>
      <c r="D3" s="7" t="s">
        <v>57</v>
      </c>
      <c r="E3" s="7" t="s">
        <v>6</v>
      </c>
      <c r="F3" s="7" t="s">
        <v>7</v>
      </c>
      <c r="G3" s="7" t="s">
        <v>8</v>
      </c>
      <c r="H3" s="7" t="s">
        <v>58</v>
      </c>
      <c r="I3" s="7" t="s">
        <v>10</v>
      </c>
      <c r="J3" s="7" t="s">
        <v>11</v>
      </c>
      <c r="K3" s="7" t="s">
        <v>12</v>
      </c>
      <c r="L3" s="7" t="s">
        <v>13</v>
      </c>
      <c r="M3" s="7" t="s">
        <v>14</v>
      </c>
      <c r="N3" s="7" t="s">
        <v>15</v>
      </c>
      <c r="O3" s="7" t="s">
        <v>16</v>
      </c>
      <c r="P3" s="7" t="s">
        <v>17</v>
      </c>
      <c r="Q3" s="7" t="s">
        <v>18</v>
      </c>
      <c r="S3" s="8" t="s">
        <v>19</v>
      </c>
      <c r="T3" s="9" t="s">
        <v>20</v>
      </c>
    </row>
    <row r="4" spans="1:20" s="14" customFormat="1" ht="16.5" customHeight="1">
      <c r="A4" s="10">
        <v>1</v>
      </c>
      <c r="B4" s="11" t="s">
        <v>21</v>
      </c>
      <c r="C4" s="12">
        <v>85.40898099033295</v>
      </c>
      <c r="D4" s="12">
        <v>22.440179664735382</v>
      </c>
      <c r="E4" s="12">
        <v>22.364426464735384</v>
      </c>
      <c r="F4" s="12">
        <v>0.0757532</v>
      </c>
      <c r="G4" s="12">
        <v>22.766456023257184</v>
      </c>
      <c r="H4" s="12">
        <v>946.3906708319882</v>
      </c>
      <c r="I4" s="12">
        <v>587.8447296547333</v>
      </c>
      <c r="J4" s="12">
        <v>358.5459411772549</v>
      </c>
      <c r="K4" s="12">
        <v>143.66753644419452</v>
      </c>
      <c r="L4" s="12">
        <v>0</v>
      </c>
      <c r="M4" s="12">
        <v>7.253741928813558</v>
      </c>
      <c r="N4" s="12">
        <v>34.4366034440678</v>
      </c>
      <c r="O4" s="12">
        <v>7.1471046000000005</v>
      </c>
      <c r="P4" s="12">
        <v>1269.5112739273895</v>
      </c>
      <c r="Q4" s="13">
        <f>+(P4/P$66)*100</f>
        <v>1.7495922729363782</v>
      </c>
      <c r="S4" s="15">
        <f>(P4-P5)/P5*100</f>
        <v>19.335967544847804</v>
      </c>
      <c r="T4" s="16">
        <f>P4-P5</f>
        <v>205.69849388662533</v>
      </c>
    </row>
    <row r="5" spans="1:20" s="21" customFormat="1" ht="16.5" customHeight="1">
      <c r="A5" s="17"/>
      <c r="B5" s="18" t="s">
        <v>22</v>
      </c>
      <c r="C5" s="19">
        <v>70.82611855633252</v>
      </c>
      <c r="D5" s="19">
        <v>20.496652184431365</v>
      </c>
      <c r="E5" s="19">
        <v>19.747169384431366</v>
      </c>
      <c r="F5" s="19">
        <v>0.7494828000000001</v>
      </c>
      <c r="G5" s="19">
        <v>22.342387978260874</v>
      </c>
      <c r="H5" s="19">
        <v>806.4591141000002</v>
      </c>
      <c r="I5" s="19">
        <v>504.19151880380423</v>
      </c>
      <c r="J5" s="19">
        <v>302.2675952961959</v>
      </c>
      <c r="K5" s="19">
        <v>107.46135531304346</v>
      </c>
      <c r="L5" s="19">
        <v>0</v>
      </c>
      <c r="M5" s="19">
        <v>7.1546614</v>
      </c>
      <c r="N5" s="19">
        <v>23.645885508695656</v>
      </c>
      <c r="O5" s="19">
        <v>5.4266049999999995</v>
      </c>
      <c r="P5" s="19">
        <v>1063.8127800407642</v>
      </c>
      <c r="Q5" s="20">
        <f>+(P5/P$67)*100</f>
        <v>1.7513535550601176</v>
      </c>
      <c r="S5" s="22" t="s">
        <v>23</v>
      </c>
      <c r="T5" s="23"/>
    </row>
    <row r="6" spans="1:20" s="14" customFormat="1" ht="16.5" customHeight="1">
      <c r="A6" s="10">
        <v>2</v>
      </c>
      <c r="B6" s="11" t="s">
        <v>24</v>
      </c>
      <c r="C6" s="12">
        <v>363.3442305019999</v>
      </c>
      <c r="D6" s="12">
        <v>152.45881716699998</v>
      </c>
      <c r="E6" s="12">
        <v>152.45881716699998</v>
      </c>
      <c r="F6" s="12">
        <v>0</v>
      </c>
      <c r="G6" s="12">
        <v>50.65894964599999</v>
      </c>
      <c r="H6" s="12">
        <v>1316.8440331309998</v>
      </c>
      <c r="I6" s="12">
        <v>759.548576215</v>
      </c>
      <c r="J6" s="12">
        <v>557.2954569159999</v>
      </c>
      <c r="K6" s="12">
        <v>237.310151802</v>
      </c>
      <c r="L6" s="12">
        <v>1.21210108</v>
      </c>
      <c r="M6" s="12">
        <v>171.535666826</v>
      </c>
      <c r="N6" s="12">
        <v>82.08542279599999</v>
      </c>
      <c r="O6" s="12">
        <v>30.001739123999997</v>
      </c>
      <c r="P6" s="12">
        <v>2405.4511120739994</v>
      </c>
      <c r="Q6" s="13">
        <f>+(P6/P$66)*100</f>
        <v>3.3151014607307836</v>
      </c>
      <c r="S6" s="15">
        <f>(P6-P7)/P7*100</f>
        <v>21.69539070935757</v>
      </c>
      <c r="T6" s="16">
        <f>P6-P7</f>
        <v>428.83466172799945</v>
      </c>
    </row>
    <row r="7" spans="1:20" s="21" customFormat="1" ht="16.5" customHeight="1">
      <c r="A7" s="17"/>
      <c r="B7" s="18" t="s">
        <v>22</v>
      </c>
      <c r="C7" s="19">
        <v>314.17697119100006</v>
      </c>
      <c r="D7" s="19">
        <v>147.32804221000004</v>
      </c>
      <c r="E7" s="19">
        <v>147.32804221000004</v>
      </c>
      <c r="F7" s="19">
        <v>0</v>
      </c>
      <c r="G7" s="19">
        <v>51.294299949999996</v>
      </c>
      <c r="H7" s="19">
        <v>833.2265557669999</v>
      </c>
      <c r="I7" s="19">
        <v>504.881336201</v>
      </c>
      <c r="J7" s="19">
        <v>328.345219566</v>
      </c>
      <c r="K7" s="19">
        <v>157.04840118</v>
      </c>
      <c r="L7" s="19">
        <v>2.191808528</v>
      </c>
      <c r="M7" s="19">
        <v>154.966225256</v>
      </c>
      <c r="N7" s="19">
        <v>76.97848268099997</v>
      </c>
      <c r="O7" s="19">
        <v>239.40566358299998</v>
      </c>
      <c r="P7" s="19">
        <v>1976.616450346</v>
      </c>
      <c r="Q7" s="20">
        <f>+(P7/P$67)*100</f>
        <v>3.254101015002966</v>
      </c>
      <c r="S7" s="22" t="s">
        <v>23</v>
      </c>
      <c r="T7" s="23"/>
    </row>
    <row r="8" spans="1:20" s="14" customFormat="1" ht="16.5" customHeight="1">
      <c r="A8" s="10">
        <v>3</v>
      </c>
      <c r="B8" s="11" t="s">
        <v>25</v>
      </c>
      <c r="C8" s="12">
        <v>236.942594174</v>
      </c>
      <c r="D8" s="12">
        <v>47.40830904100001</v>
      </c>
      <c r="E8" s="12">
        <v>39.144994962000006</v>
      </c>
      <c r="F8" s="12">
        <v>8.263314079000002</v>
      </c>
      <c r="G8" s="12">
        <v>37.022240889</v>
      </c>
      <c r="H8" s="12">
        <v>1173.914454856</v>
      </c>
      <c r="I8" s="12">
        <v>569.7617019180001</v>
      </c>
      <c r="J8" s="12">
        <v>604.152752938</v>
      </c>
      <c r="K8" s="12">
        <v>564.6874283480001</v>
      </c>
      <c r="L8" s="12">
        <v>3.8988600240000006</v>
      </c>
      <c r="M8" s="12">
        <v>34.667880329000006</v>
      </c>
      <c r="N8" s="12">
        <v>17.673905418</v>
      </c>
      <c r="O8" s="12">
        <v>829.0977644050002</v>
      </c>
      <c r="P8" s="12">
        <v>2945.313437484</v>
      </c>
      <c r="Q8" s="13">
        <f>+(P8/P$66)*100</f>
        <v>4.059119235432976</v>
      </c>
      <c r="S8" s="15">
        <f>(P8-P9)/P9*100</f>
        <v>26.936849613382968</v>
      </c>
      <c r="T8" s="16">
        <f>P8-P9</f>
        <v>625.015236879</v>
      </c>
    </row>
    <row r="9" spans="1:20" s="21" customFormat="1" ht="16.5" customHeight="1">
      <c r="A9" s="17"/>
      <c r="B9" s="18" t="s">
        <v>22</v>
      </c>
      <c r="C9" s="19">
        <v>194.946594728</v>
      </c>
      <c r="D9" s="19">
        <v>31.953280519000003</v>
      </c>
      <c r="E9" s="19">
        <v>30.224584450000002</v>
      </c>
      <c r="F9" s="19">
        <v>1.7286960690000004</v>
      </c>
      <c r="G9" s="19">
        <v>28.125883935000004</v>
      </c>
      <c r="H9" s="19">
        <v>945.6568476500001</v>
      </c>
      <c r="I9" s="19">
        <v>443.404919523</v>
      </c>
      <c r="J9" s="19">
        <v>502.25192812700004</v>
      </c>
      <c r="K9" s="19">
        <v>208.77825170200006</v>
      </c>
      <c r="L9" s="19">
        <v>3.268470424</v>
      </c>
      <c r="M9" s="19">
        <v>37.290484066000005</v>
      </c>
      <c r="N9" s="19">
        <v>21.84001058</v>
      </c>
      <c r="O9" s="19">
        <v>848.438377001</v>
      </c>
      <c r="P9" s="19">
        <v>2320.298200605</v>
      </c>
      <c r="Q9" s="20">
        <f>+(P9/P$67)*100</f>
        <v>3.819903820175431</v>
      </c>
      <c r="S9" s="22" t="s">
        <v>23</v>
      </c>
      <c r="T9" s="23"/>
    </row>
    <row r="10" spans="1:20" s="14" customFormat="1" ht="16.5" customHeight="1">
      <c r="A10" s="10">
        <v>4</v>
      </c>
      <c r="B10" s="11" t="s">
        <v>26</v>
      </c>
      <c r="C10" s="12">
        <v>179.025452039</v>
      </c>
      <c r="D10" s="12">
        <v>82.83729044100001</v>
      </c>
      <c r="E10" s="12">
        <v>79.95223689400001</v>
      </c>
      <c r="F10" s="12">
        <v>2.885053547</v>
      </c>
      <c r="G10" s="12">
        <v>53.77097532100001</v>
      </c>
      <c r="H10" s="12">
        <v>1384.677673184</v>
      </c>
      <c r="I10" s="12">
        <v>698.955007707</v>
      </c>
      <c r="J10" s="12">
        <v>685.722665477</v>
      </c>
      <c r="K10" s="12">
        <v>244.988587366</v>
      </c>
      <c r="L10" s="12">
        <v>0.10010135</v>
      </c>
      <c r="M10" s="12">
        <v>37.528419495</v>
      </c>
      <c r="N10" s="12">
        <v>29.185263016999997</v>
      </c>
      <c r="O10" s="12">
        <v>231.15258345399997</v>
      </c>
      <c r="P10" s="12">
        <v>2243.2663456669998</v>
      </c>
      <c r="Q10" s="13">
        <f>+(P10/P$66)*100</f>
        <v>3.091584568898984</v>
      </c>
      <c r="S10" s="15">
        <f>(P10-P11)/P11*100</f>
        <v>5.019898221698315</v>
      </c>
      <c r="T10" s="16">
        <f>P10-P11</f>
        <v>107.22700107400033</v>
      </c>
    </row>
    <row r="11" spans="1:20" s="21" customFormat="1" ht="16.5" customHeight="1">
      <c r="A11" s="17"/>
      <c r="B11" s="18" t="s">
        <v>22</v>
      </c>
      <c r="C11" s="19">
        <v>160.93555837999997</v>
      </c>
      <c r="D11" s="19">
        <v>70.893780681</v>
      </c>
      <c r="E11" s="19">
        <v>68.051911307</v>
      </c>
      <c r="F11" s="19">
        <v>2.8418693740000003</v>
      </c>
      <c r="G11" s="19">
        <v>34.80194788200001</v>
      </c>
      <c r="H11" s="19">
        <v>1424.4643658689997</v>
      </c>
      <c r="I11" s="19">
        <v>709.7605777409999</v>
      </c>
      <c r="J11" s="19">
        <v>714.703788128</v>
      </c>
      <c r="K11" s="19">
        <v>255.52323593999998</v>
      </c>
      <c r="L11" s="19">
        <v>0.22659247000000002</v>
      </c>
      <c r="M11" s="19">
        <v>55.22844471100001</v>
      </c>
      <c r="N11" s="19">
        <v>28.085282383000003</v>
      </c>
      <c r="O11" s="19">
        <v>105.880136277</v>
      </c>
      <c r="P11" s="19">
        <v>2136.0393445929994</v>
      </c>
      <c r="Q11" s="20">
        <f>+(P11/P$67)*100</f>
        <v>3.5165587122932322</v>
      </c>
      <c r="S11" s="22" t="s">
        <v>23</v>
      </c>
      <c r="T11" s="23"/>
    </row>
    <row r="12" spans="1:20" s="14" customFormat="1" ht="16.5" customHeight="1">
      <c r="A12" s="10">
        <v>5</v>
      </c>
      <c r="B12" s="11" t="s">
        <v>27</v>
      </c>
      <c r="C12" s="12">
        <v>444.57806185600003</v>
      </c>
      <c r="D12" s="12">
        <v>182.00197838068001</v>
      </c>
      <c r="E12" s="12">
        <v>158.99060727618001</v>
      </c>
      <c r="F12" s="12">
        <v>23.0113711045</v>
      </c>
      <c r="G12" s="12">
        <v>132.3626824741</v>
      </c>
      <c r="H12" s="12">
        <v>2493.0663755877404</v>
      </c>
      <c r="I12" s="12">
        <v>1454.196533002726</v>
      </c>
      <c r="J12" s="12">
        <v>1038.8698425850146</v>
      </c>
      <c r="K12" s="12">
        <v>1010.3052411721214</v>
      </c>
      <c r="L12" s="12">
        <v>42.184480039250005</v>
      </c>
      <c r="M12" s="12">
        <v>179.75908485121</v>
      </c>
      <c r="N12" s="12">
        <v>220.079550949769</v>
      </c>
      <c r="O12" s="12">
        <v>1789.3779192871502</v>
      </c>
      <c r="P12" s="12">
        <v>6493.715374598021</v>
      </c>
      <c r="Q12" s="13">
        <f>+(P12/P$66)*100</f>
        <v>8.949392160100404</v>
      </c>
      <c r="S12" s="15">
        <f>(P12-P13)/P13*100</f>
        <v>16.68656943497843</v>
      </c>
      <c r="T12" s="16">
        <f>P12-P13</f>
        <v>928.6230027492356</v>
      </c>
    </row>
    <row r="13" spans="1:20" s="21" customFormat="1" ht="16.5" customHeight="1">
      <c r="A13" s="17"/>
      <c r="B13" s="18" t="s">
        <v>22</v>
      </c>
      <c r="C13" s="19">
        <v>405.6523701625</v>
      </c>
      <c r="D13" s="19">
        <v>194.5585380937</v>
      </c>
      <c r="E13" s="19">
        <v>162.9690714252</v>
      </c>
      <c r="F13" s="19">
        <v>31.589466668499995</v>
      </c>
      <c r="G13" s="19">
        <v>122.69207498403</v>
      </c>
      <c r="H13" s="19">
        <v>2145.13396608432</v>
      </c>
      <c r="I13" s="19">
        <v>1299.1642637103178</v>
      </c>
      <c r="J13" s="19">
        <v>845.969702374002</v>
      </c>
      <c r="K13" s="19">
        <v>1026.8128800912068</v>
      </c>
      <c r="L13" s="19">
        <v>32.9214926225</v>
      </c>
      <c r="M13" s="19">
        <v>146.88426464295998</v>
      </c>
      <c r="N13" s="19">
        <v>184.46752973687896</v>
      </c>
      <c r="O13" s="19">
        <v>1305.96925543069</v>
      </c>
      <c r="P13" s="19">
        <v>5565.092371848786</v>
      </c>
      <c r="Q13" s="20">
        <f>+(P13/P$67)*100</f>
        <v>9.161804118673812</v>
      </c>
      <c r="S13" s="22" t="s">
        <v>23</v>
      </c>
      <c r="T13" s="23"/>
    </row>
    <row r="14" spans="1:20" s="14" customFormat="1" ht="16.5" customHeight="1">
      <c r="A14" s="10">
        <v>6</v>
      </c>
      <c r="B14" s="11" t="s">
        <v>28</v>
      </c>
      <c r="C14" s="12">
        <v>400.14333809999994</v>
      </c>
      <c r="D14" s="12">
        <v>71.36846810000002</v>
      </c>
      <c r="E14" s="12">
        <v>66.9968063</v>
      </c>
      <c r="F14" s="12">
        <v>4.3716618</v>
      </c>
      <c r="G14" s="12">
        <v>64.1190186</v>
      </c>
      <c r="H14" s="12">
        <v>1943.621538</v>
      </c>
      <c r="I14" s="12">
        <v>1012.0365429999999</v>
      </c>
      <c r="J14" s="12">
        <v>931.584995</v>
      </c>
      <c r="K14" s="12">
        <v>691.4814566</v>
      </c>
      <c r="L14" s="12">
        <v>2.3213639</v>
      </c>
      <c r="M14" s="12">
        <v>138.23073119999998</v>
      </c>
      <c r="N14" s="12">
        <v>92.3295299</v>
      </c>
      <c r="O14" s="12">
        <v>1403.2542912000001</v>
      </c>
      <c r="P14" s="12">
        <v>4806.8697356</v>
      </c>
      <c r="Q14" s="13">
        <f>+(P14/P$66)*100</f>
        <v>6.6246454987358465</v>
      </c>
      <c r="S14" s="15">
        <f>(P14-P15)/P15*100</f>
        <v>30.718348948693496</v>
      </c>
      <c r="T14" s="16">
        <f>P14-P15</f>
        <v>1129.5973601000005</v>
      </c>
    </row>
    <row r="15" spans="1:20" s="21" customFormat="1" ht="16.5" customHeight="1">
      <c r="A15" s="17"/>
      <c r="B15" s="18" t="s">
        <v>22</v>
      </c>
      <c r="C15" s="19">
        <v>263.6670194</v>
      </c>
      <c r="D15" s="19">
        <v>74.8375623</v>
      </c>
      <c r="E15" s="19">
        <v>66.6430163</v>
      </c>
      <c r="F15" s="19">
        <v>8.194546</v>
      </c>
      <c r="G15" s="19">
        <v>45.02025940000001</v>
      </c>
      <c r="H15" s="19">
        <v>1605.6090011</v>
      </c>
      <c r="I15" s="19">
        <v>959.1573592999999</v>
      </c>
      <c r="J15" s="19">
        <v>646.4516418</v>
      </c>
      <c r="K15" s="19">
        <v>560.49299</v>
      </c>
      <c r="L15" s="19">
        <v>2.1110736</v>
      </c>
      <c r="M15" s="19">
        <v>122.20711879999999</v>
      </c>
      <c r="N15" s="19">
        <v>80.6412696</v>
      </c>
      <c r="O15" s="19">
        <v>922.6860813000001</v>
      </c>
      <c r="P15" s="19">
        <v>3677.2723754999997</v>
      </c>
      <c r="Q15" s="20">
        <f>+(P15/P$67)*100</f>
        <v>6.053888586964998</v>
      </c>
      <c r="S15" s="22" t="s">
        <v>23</v>
      </c>
      <c r="T15" s="23"/>
    </row>
    <row r="16" spans="1:20" s="28" customFormat="1" ht="16.5" customHeight="1">
      <c r="A16" s="24">
        <v>7</v>
      </c>
      <c r="B16" s="25" t="s">
        <v>59</v>
      </c>
      <c r="C16" s="26">
        <v>278.22758885999997</v>
      </c>
      <c r="D16" s="26">
        <v>76.759338134</v>
      </c>
      <c r="E16" s="26">
        <v>65.136502644</v>
      </c>
      <c r="F16" s="26">
        <v>11.62283549</v>
      </c>
      <c r="G16" s="26">
        <v>55.16318011600001</v>
      </c>
      <c r="H16" s="26">
        <v>1002.8997270300001</v>
      </c>
      <c r="I16" s="26">
        <v>587.160434699</v>
      </c>
      <c r="J16" s="26">
        <v>415.73929233100006</v>
      </c>
      <c r="K16" s="26">
        <v>449.476175424</v>
      </c>
      <c r="L16" s="26">
        <v>10.559002692</v>
      </c>
      <c r="M16" s="26">
        <v>94.98706231199999</v>
      </c>
      <c r="N16" s="26">
        <v>294.032994071</v>
      </c>
      <c r="O16" s="26">
        <v>1457.90708503</v>
      </c>
      <c r="P16" s="26">
        <v>3720.0121536690003</v>
      </c>
      <c r="Q16" s="27">
        <f>+(P16/P$66)*100</f>
        <v>5.126779614295065</v>
      </c>
      <c r="S16" s="29">
        <f>(P16-P17)/P17*100</f>
        <v>31.495657605832463</v>
      </c>
      <c r="T16" s="30">
        <f>P16-P17</f>
        <v>891.0121536690003</v>
      </c>
    </row>
    <row r="17" spans="1:20" s="21" customFormat="1" ht="16.5" customHeight="1">
      <c r="A17" s="17"/>
      <c r="B17" s="18" t="s">
        <v>22</v>
      </c>
      <c r="C17" s="19">
        <v>271.09</v>
      </c>
      <c r="D17" s="19">
        <v>71.24</v>
      </c>
      <c r="E17" s="19">
        <v>59.98</v>
      </c>
      <c r="F17" s="19">
        <v>11.31</v>
      </c>
      <c r="G17" s="19">
        <v>55.83</v>
      </c>
      <c r="H17" s="19">
        <v>799.16</v>
      </c>
      <c r="I17" s="19">
        <v>476.74</v>
      </c>
      <c r="J17" s="19">
        <v>322.42</v>
      </c>
      <c r="K17" s="19">
        <v>404.04</v>
      </c>
      <c r="L17" s="19">
        <v>12.57</v>
      </c>
      <c r="M17" s="19">
        <v>82.76</v>
      </c>
      <c r="N17" s="19">
        <v>232.4</v>
      </c>
      <c r="O17" s="19">
        <v>899.91</v>
      </c>
      <c r="P17" s="19">
        <v>2829</v>
      </c>
      <c r="Q17" s="20">
        <f>+(P17/P$67)*100</f>
        <v>4.657378911235884</v>
      </c>
      <c r="S17" s="22" t="s">
        <v>23</v>
      </c>
      <c r="T17" s="23"/>
    </row>
    <row r="18" spans="1:20" s="14" customFormat="1" ht="16.5" customHeight="1">
      <c r="A18" s="10">
        <v>8</v>
      </c>
      <c r="B18" s="11" t="s">
        <v>29</v>
      </c>
      <c r="C18" s="12">
        <v>191.4933827879998</v>
      </c>
      <c r="D18" s="12">
        <v>35.423001963</v>
      </c>
      <c r="E18" s="12">
        <v>35.422660662999995</v>
      </c>
      <c r="F18" s="12">
        <v>0.0003413</v>
      </c>
      <c r="G18" s="12">
        <v>14.340816214000004</v>
      </c>
      <c r="H18" s="12">
        <v>1250.6723160210001</v>
      </c>
      <c r="I18" s="12">
        <v>487.27930047499996</v>
      </c>
      <c r="J18" s="12">
        <v>763.3930155460002</v>
      </c>
      <c r="K18" s="12">
        <v>134.92619110399994</v>
      </c>
      <c r="L18" s="12">
        <v>0</v>
      </c>
      <c r="M18" s="12">
        <v>15.799933068999998</v>
      </c>
      <c r="N18" s="12">
        <v>90.85062197899998</v>
      </c>
      <c r="O18" s="12">
        <v>410.23719452</v>
      </c>
      <c r="P18" s="12">
        <v>2143.743457658</v>
      </c>
      <c r="Q18" s="13">
        <f>+(P18/P$66)*100</f>
        <v>2.9544259005067115</v>
      </c>
      <c r="S18" s="15">
        <f>(P18-P19)/P19*100</f>
        <v>45.83914096266248</v>
      </c>
      <c r="T18" s="16">
        <f>P18-P19</f>
        <v>673.8064822291349</v>
      </c>
    </row>
    <row r="19" spans="1:20" s="21" customFormat="1" ht="16.5" customHeight="1">
      <c r="A19" s="17"/>
      <c r="B19" s="18" t="s">
        <v>22</v>
      </c>
      <c r="C19" s="19">
        <v>116.29674183700001</v>
      </c>
      <c r="D19" s="19">
        <v>35.046278395</v>
      </c>
      <c r="E19" s="19">
        <v>35.045762695</v>
      </c>
      <c r="F19" s="19">
        <v>0.0005157</v>
      </c>
      <c r="G19" s="19">
        <v>13.656359054</v>
      </c>
      <c r="H19" s="19">
        <v>997.2547262221001</v>
      </c>
      <c r="I19" s="19">
        <v>421.133234861</v>
      </c>
      <c r="J19" s="19">
        <v>576.1214913611001</v>
      </c>
      <c r="K19" s="19">
        <v>98.05252612599999</v>
      </c>
      <c r="L19" s="19">
        <v>0</v>
      </c>
      <c r="M19" s="19">
        <v>8.387092525</v>
      </c>
      <c r="N19" s="19">
        <v>52.46668943999999</v>
      </c>
      <c r="O19" s="19">
        <v>148.77656182976492</v>
      </c>
      <c r="P19" s="19">
        <v>1469.936975428865</v>
      </c>
      <c r="Q19" s="20">
        <f>+(P19/P$67)*100</f>
        <v>2.419955274022006</v>
      </c>
      <c r="S19" s="22" t="s">
        <v>23</v>
      </c>
      <c r="T19" s="23"/>
    </row>
    <row r="20" spans="1:20" s="21" customFormat="1" ht="16.5" customHeight="1">
      <c r="A20" s="10">
        <v>9</v>
      </c>
      <c r="B20" s="11" t="s">
        <v>30</v>
      </c>
      <c r="C20" s="12">
        <v>114.07843783000015</v>
      </c>
      <c r="D20" s="12">
        <v>33.65462764099999</v>
      </c>
      <c r="E20" s="12">
        <v>33.65462764099999</v>
      </c>
      <c r="F20" s="12">
        <v>0</v>
      </c>
      <c r="G20" s="12">
        <v>20.892261852</v>
      </c>
      <c r="H20" s="12">
        <v>502.1558210120088</v>
      </c>
      <c r="I20" s="12">
        <v>244.40133727000003</v>
      </c>
      <c r="J20" s="12">
        <v>257.7544837420088</v>
      </c>
      <c r="K20" s="12">
        <v>129.41071757600005</v>
      </c>
      <c r="L20" s="12">
        <v>0.08260009</v>
      </c>
      <c r="M20" s="12">
        <v>20.73553529999999</v>
      </c>
      <c r="N20" s="12">
        <v>52.74326772900239</v>
      </c>
      <c r="O20" s="12">
        <v>69.06024129500004</v>
      </c>
      <c r="P20" s="12">
        <v>942.8135103250115</v>
      </c>
      <c r="Q20" s="13">
        <f>+(P20/P$66)*100</f>
        <v>1.299349809932455</v>
      </c>
      <c r="S20" s="22">
        <f>(P20-P21)/P21*100</f>
        <v>14.346186551320011</v>
      </c>
      <c r="T20" s="31">
        <f>P20-P21</f>
        <v>118.28797190500927</v>
      </c>
    </row>
    <row r="21" spans="1:20" s="21" customFormat="1" ht="16.5" customHeight="1">
      <c r="A21" s="17"/>
      <c r="B21" s="18" t="s">
        <v>22</v>
      </c>
      <c r="C21" s="19">
        <v>94.38808176599997</v>
      </c>
      <c r="D21" s="19">
        <v>34.054909425999995</v>
      </c>
      <c r="E21" s="19">
        <v>34.054909425999995</v>
      </c>
      <c r="F21" s="19">
        <v>0</v>
      </c>
      <c r="G21" s="19">
        <v>18.467256936000002</v>
      </c>
      <c r="H21" s="19">
        <v>454.1413640630001</v>
      </c>
      <c r="I21" s="19">
        <v>278.784603629</v>
      </c>
      <c r="J21" s="19">
        <v>175.35676043400005</v>
      </c>
      <c r="K21" s="19">
        <v>102.22874436400001</v>
      </c>
      <c r="L21" s="19">
        <v>0.069250046</v>
      </c>
      <c r="M21" s="19">
        <v>22.56519188</v>
      </c>
      <c r="N21" s="19">
        <v>25.474919635002117</v>
      </c>
      <c r="O21" s="19">
        <v>73.135820304</v>
      </c>
      <c r="P21" s="19">
        <v>824.5255384200022</v>
      </c>
      <c r="Q21" s="20">
        <f>+(P21/P$67)*100</f>
        <v>1.3574152896474834</v>
      </c>
      <c r="S21" s="22" t="s">
        <v>23</v>
      </c>
      <c r="T21" s="31" t="s">
        <v>23</v>
      </c>
    </row>
    <row r="22" spans="1:20" s="21" customFormat="1" ht="16.5" customHeight="1">
      <c r="A22" s="10">
        <v>10</v>
      </c>
      <c r="B22" s="11" t="s">
        <v>31</v>
      </c>
      <c r="C22" s="12">
        <v>86.9334275</v>
      </c>
      <c r="D22" s="12">
        <v>13.8397767</v>
      </c>
      <c r="E22" s="12">
        <v>11.9032591</v>
      </c>
      <c r="F22" s="12">
        <v>1.9365176</v>
      </c>
      <c r="G22" s="12">
        <v>7.606232606999999</v>
      </c>
      <c r="H22" s="12">
        <v>298.6729685</v>
      </c>
      <c r="I22" s="12">
        <v>156.68083532100002</v>
      </c>
      <c r="J22" s="12">
        <v>141.992133179</v>
      </c>
      <c r="K22" s="12">
        <v>52.2198918</v>
      </c>
      <c r="L22" s="12">
        <v>0</v>
      </c>
      <c r="M22" s="12">
        <v>3.1651189</v>
      </c>
      <c r="N22" s="12">
        <v>36.469545</v>
      </c>
      <c r="O22" s="12">
        <v>205.885641492</v>
      </c>
      <c r="P22" s="12">
        <v>704.7926024989999</v>
      </c>
      <c r="Q22" s="13">
        <f>+(P22/P$66)*100</f>
        <v>0.971318425192259</v>
      </c>
      <c r="S22" s="22">
        <f>(P22-P23)/P23*100</f>
        <v>29.468343481200996</v>
      </c>
      <c r="T22" s="31">
        <f>P22-P23</f>
        <v>160.4181372449999</v>
      </c>
    </row>
    <row r="23" spans="1:20" s="21" customFormat="1" ht="16.5" customHeight="1">
      <c r="A23" s="17"/>
      <c r="B23" s="18" t="s">
        <v>22</v>
      </c>
      <c r="C23" s="19">
        <v>79.7297398</v>
      </c>
      <c r="D23" s="19">
        <v>13.0319911</v>
      </c>
      <c r="E23" s="19">
        <v>10.543297299999999</v>
      </c>
      <c r="F23" s="19">
        <v>2.4886938</v>
      </c>
      <c r="G23" s="19">
        <v>6.738323853999999</v>
      </c>
      <c r="H23" s="19">
        <v>220.3974581</v>
      </c>
      <c r="I23" s="19">
        <v>135.6652076</v>
      </c>
      <c r="J23" s="19">
        <v>84.7322505</v>
      </c>
      <c r="K23" s="19">
        <v>48.8365081</v>
      </c>
      <c r="L23" s="19">
        <v>0</v>
      </c>
      <c r="M23" s="19">
        <v>2.3114221</v>
      </c>
      <c r="N23" s="19">
        <v>11.270133699999999</v>
      </c>
      <c r="O23" s="19">
        <v>162.05888850000002</v>
      </c>
      <c r="P23" s="19">
        <v>544.374465254</v>
      </c>
      <c r="Q23" s="20">
        <f>+(P23/P$67)*100</f>
        <v>0.8962029530891803</v>
      </c>
      <c r="S23" s="22" t="s">
        <v>23</v>
      </c>
      <c r="T23" s="23"/>
    </row>
    <row r="24" spans="1:20" s="21" customFormat="1" ht="16.5" customHeight="1">
      <c r="A24" s="10">
        <v>11</v>
      </c>
      <c r="B24" s="11" t="s">
        <v>32</v>
      </c>
      <c r="C24" s="12">
        <v>17.8151543</v>
      </c>
      <c r="D24" s="12">
        <v>1.1224458</v>
      </c>
      <c r="E24" s="12">
        <v>1.1224458</v>
      </c>
      <c r="F24" s="12">
        <v>0</v>
      </c>
      <c r="G24" s="12">
        <v>6.5931489999999995</v>
      </c>
      <c r="H24" s="12">
        <v>938.7059581</v>
      </c>
      <c r="I24" s="12">
        <v>271.86629519999997</v>
      </c>
      <c r="J24" s="12">
        <v>666.8396629</v>
      </c>
      <c r="K24" s="12">
        <v>0.06801070000000001</v>
      </c>
      <c r="L24" s="12">
        <v>0</v>
      </c>
      <c r="M24" s="12">
        <v>2.4629965</v>
      </c>
      <c r="N24" s="12">
        <v>7.4802327</v>
      </c>
      <c r="O24" s="12">
        <v>5.8675421</v>
      </c>
      <c r="P24" s="12">
        <v>980.1154892</v>
      </c>
      <c r="Q24" s="13">
        <f>+(P24/P$66)*100</f>
        <v>1.3507579819946187</v>
      </c>
      <c r="S24" s="22">
        <f>(P24-P25)/P25*100</f>
        <v>13.160730187803535</v>
      </c>
      <c r="T24" s="31">
        <f>P24-P25</f>
        <v>113.98862029999987</v>
      </c>
    </row>
    <row r="25" spans="1:20" s="21" customFormat="1" ht="16.5" customHeight="1">
      <c r="A25" s="17"/>
      <c r="B25" s="18" t="s">
        <v>22</v>
      </c>
      <c r="C25" s="19">
        <v>15.1827359</v>
      </c>
      <c r="D25" s="19">
        <v>0.7769588000000001</v>
      </c>
      <c r="E25" s="19">
        <v>0.7769588000000001</v>
      </c>
      <c r="F25" s="19">
        <v>0</v>
      </c>
      <c r="G25" s="19">
        <v>5.33051</v>
      </c>
      <c r="H25" s="19">
        <v>835.8848750000001</v>
      </c>
      <c r="I25" s="19">
        <v>257.3191842</v>
      </c>
      <c r="J25" s="19">
        <v>578.5656908</v>
      </c>
      <c r="K25" s="19">
        <v>0</v>
      </c>
      <c r="L25" s="19">
        <v>0</v>
      </c>
      <c r="M25" s="19">
        <v>2.2788674999999996</v>
      </c>
      <c r="N25" s="19">
        <v>2.4116424</v>
      </c>
      <c r="O25" s="19">
        <v>4.2612793</v>
      </c>
      <c r="P25" s="19">
        <v>866.1268689000001</v>
      </c>
      <c r="Q25" s="20">
        <f>+(P25/P$67)*100</f>
        <v>1.4259035043017416</v>
      </c>
      <c r="S25" s="22" t="s">
        <v>23</v>
      </c>
      <c r="T25" s="23"/>
    </row>
    <row r="26" spans="1:20" s="21" customFormat="1" ht="16.5" customHeight="1">
      <c r="A26" s="10">
        <v>12</v>
      </c>
      <c r="B26" s="11" t="s">
        <v>33</v>
      </c>
      <c r="C26" s="12">
        <v>24.72677695199999</v>
      </c>
      <c r="D26" s="12">
        <v>16.950085285</v>
      </c>
      <c r="E26" s="12">
        <v>16.950085285</v>
      </c>
      <c r="F26" s="12">
        <v>0</v>
      </c>
      <c r="G26" s="12">
        <v>7.885601420000001</v>
      </c>
      <c r="H26" s="12">
        <v>501.12064912899945</v>
      </c>
      <c r="I26" s="12">
        <v>317.9837486919995</v>
      </c>
      <c r="J26" s="12">
        <v>183.13690043699992</v>
      </c>
      <c r="K26" s="12">
        <v>53.890728320000015</v>
      </c>
      <c r="L26" s="12">
        <v>0</v>
      </c>
      <c r="M26" s="12">
        <v>13.430995266999998</v>
      </c>
      <c r="N26" s="12">
        <v>8.471227455999987</v>
      </c>
      <c r="O26" s="12">
        <v>157.059763451</v>
      </c>
      <c r="P26" s="12">
        <v>783.5358272799994</v>
      </c>
      <c r="Q26" s="13">
        <f>+(P26/P$66)*100</f>
        <v>1.0798393500964742</v>
      </c>
      <c r="S26" s="22">
        <f>(P26-P27)/P27*100</f>
        <v>21.600096927805907</v>
      </c>
      <c r="T26" s="31">
        <f>P26-P27</f>
        <v>139.18121977899932</v>
      </c>
    </row>
    <row r="27" spans="1:20" s="21" customFormat="1" ht="16.5" customHeight="1">
      <c r="A27" s="17"/>
      <c r="B27" s="18" t="s">
        <v>22</v>
      </c>
      <c r="C27" s="19">
        <v>24.248276993999994</v>
      </c>
      <c r="D27" s="19">
        <v>12.082475862999999</v>
      </c>
      <c r="E27" s="19">
        <v>12.082475862999999</v>
      </c>
      <c r="F27" s="19">
        <v>0</v>
      </c>
      <c r="G27" s="19">
        <v>7.702208587999999</v>
      </c>
      <c r="H27" s="19">
        <v>530.5608726290001</v>
      </c>
      <c r="I27" s="19">
        <v>357.1451097550001</v>
      </c>
      <c r="J27" s="19">
        <v>173.415762874</v>
      </c>
      <c r="K27" s="19">
        <v>40.993742984</v>
      </c>
      <c r="L27" s="19">
        <v>0</v>
      </c>
      <c r="M27" s="19">
        <v>13.030251173</v>
      </c>
      <c r="N27" s="19">
        <v>7.906361978999985</v>
      </c>
      <c r="O27" s="19">
        <v>7.830417291</v>
      </c>
      <c r="P27" s="19">
        <v>644.354607501</v>
      </c>
      <c r="Q27" s="20">
        <f>+(P27/P$67)*100</f>
        <v>1.0608001273710965</v>
      </c>
      <c r="S27" s="22" t="s">
        <v>23</v>
      </c>
      <c r="T27" s="23"/>
    </row>
    <row r="28" spans="1:20" s="21" customFormat="1" ht="16.5" customHeight="1">
      <c r="A28" s="10">
        <v>13</v>
      </c>
      <c r="B28" s="11" t="s">
        <v>34</v>
      </c>
      <c r="C28" s="12">
        <v>0.775139717</v>
      </c>
      <c r="D28" s="12">
        <v>0.012</v>
      </c>
      <c r="E28" s="12">
        <v>0.012</v>
      </c>
      <c r="F28" s="12">
        <v>0</v>
      </c>
      <c r="G28" s="12">
        <v>0.147401922</v>
      </c>
      <c r="H28" s="12">
        <v>21.680178825000002</v>
      </c>
      <c r="I28" s="12">
        <v>0.037908385</v>
      </c>
      <c r="J28" s="12">
        <v>21.64227044</v>
      </c>
      <c r="K28" s="12">
        <v>0.029733193999999998</v>
      </c>
      <c r="L28" s="12">
        <v>0</v>
      </c>
      <c r="M28" s="12">
        <v>12.921974435</v>
      </c>
      <c r="N28" s="12">
        <v>0.07123656</v>
      </c>
      <c r="O28" s="12">
        <v>0.524918227</v>
      </c>
      <c r="P28" s="12">
        <v>36.16258288</v>
      </c>
      <c r="Q28" s="13">
        <f>+(P28/P$66)*100</f>
        <v>0.04983789973013514</v>
      </c>
      <c r="S28" s="22">
        <f>(P28-P29)/P29*100</f>
        <v>35.48156900569842</v>
      </c>
      <c r="T28" s="31">
        <f>P28-P29</f>
        <v>9.470699146000001</v>
      </c>
    </row>
    <row r="29" spans="1:20" s="21" customFormat="1" ht="16.5" customHeight="1">
      <c r="A29" s="17"/>
      <c r="B29" s="18" t="s">
        <v>22</v>
      </c>
      <c r="C29" s="19">
        <v>0.483785972</v>
      </c>
      <c r="D29" s="19">
        <v>0</v>
      </c>
      <c r="E29" s="19">
        <v>0</v>
      </c>
      <c r="F29" s="19">
        <v>0</v>
      </c>
      <c r="G29" s="19">
        <v>0.098417501</v>
      </c>
      <c r="H29" s="19">
        <v>11.525213165</v>
      </c>
      <c r="I29" s="19">
        <v>0.033817322000000004</v>
      </c>
      <c r="J29" s="19">
        <v>11.491395843</v>
      </c>
      <c r="K29" s="19">
        <v>0.00909636</v>
      </c>
      <c r="L29" s="19">
        <v>0</v>
      </c>
      <c r="M29" s="19">
        <v>13.818583838</v>
      </c>
      <c r="N29" s="19">
        <v>0.080199081</v>
      </c>
      <c r="O29" s="19">
        <v>0.6765878169999999</v>
      </c>
      <c r="P29" s="19">
        <v>26.691883734</v>
      </c>
      <c r="Q29" s="20">
        <f>+(P29/P$67)*100</f>
        <v>0.04394281244393485</v>
      </c>
      <c r="S29" s="22" t="s">
        <v>23</v>
      </c>
      <c r="T29" s="23"/>
    </row>
    <row r="30" spans="1:20" s="21" customFormat="1" ht="16.5" customHeight="1">
      <c r="A30" s="10">
        <v>14</v>
      </c>
      <c r="B30" s="11" t="s">
        <v>35</v>
      </c>
      <c r="C30" s="12">
        <v>336.1770643315772</v>
      </c>
      <c r="D30" s="12">
        <v>9.910756143990001</v>
      </c>
      <c r="E30" s="12">
        <v>9.910756143990001</v>
      </c>
      <c r="F30" s="12">
        <v>0</v>
      </c>
      <c r="G30" s="12">
        <v>12.105186533</v>
      </c>
      <c r="H30" s="12">
        <v>430.17589032500024</v>
      </c>
      <c r="I30" s="12">
        <v>283.03230829300026</v>
      </c>
      <c r="J30" s="12">
        <v>147.14358203199998</v>
      </c>
      <c r="K30" s="12">
        <v>178.0456141878133</v>
      </c>
      <c r="L30" s="12">
        <v>0</v>
      </c>
      <c r="M30" s="12">
        <v>5.64733379751008</v>
      </c>
      <c r="N30" s="12">
        <v>177.08202121791928</v>
      </c>
      <c r="O30" s="12">
        <v>439.9522022085796</v>
      </c>
      <c r="P30" s="12">
        <v>1589.0960687453896</v>
      </c>
      <c r="Q30" s="13">
        <f>+(P30/P$66)*100</f>
        <v>2.1900319122250886</v>
      </c>
      <c r="S30" s="22">
        <f>(P30-P31)/P31*100</f>
        <v>33.00854394417637</v>
      </c>
      <c r="T30" s="31">
        <f>P30-P31</f>
        <v>394.3637443224318</v>
      </c>
    </row>
    <row r="31" spans="1:20" s="21" customFormat="1" ht="16.5" customHeight="1">
      <c r="A31" s="10"/>
      <c r="B31" s="18" t="s">
        <v>22</v>
      </c>
      <c r="C31" s="19">
        <v>311.9963014600439</v>
      </c>
      <c r="D31" s="19">
        <v>11.1635925062</v>
      </c>
      <c r="E31" s="19">
        <v>11.1635925062</v>
      </c>
      <c r="F31" s="19">
        <v>0</v>
      </c>
      <c r="G31" s="19">
        <v>11.553304286</v>
      </c>
      <c r="H31" s="19">
        <v>337.103603521231</v>
      </c>
      <c r="I31" s="19">
        <v>222.9130602892309</v>
      </c>
      <c r="J31" s="19">
        <v>114.19054323200002</v>
      </c>
      <c r="K31" s="19">
        <v>113.82742911653582</v>
      </c>
      <c r="L31" s="19">
        <v>0</v>
      </c>
      <c r="M31" s="19">
        <v>3.8528127739799998</v>
      </c>
      <c r="N31" s="19">
        <v>133.4593315231371</v>
      </c>
      <c r="O31" s="19">
        <v>271.77594923583007</v>
      </c>
      <c r="P31" s="32">
        <v>1194.7323244229578</v>
      </c>
      <c r="Q31" s="20">
        <f>+(P31/P$67)*100</f>
        <v>1.9668862256413262</v>
      </c>
      <c r="S31" s="22" t="s">
        <v>23</v>
      </c>
      <c r="T31" s="23"/>
    </row>
    <row r="32" spans="1:20" s="21" customFormat="1" ht="16.5" customHeight="1">
      <c r="A32" s="10">
        <v>15</v>
      </c>
      <c r="B32" s="11" t="s">
        <v>36</v>
      </c>
      <c r="C32" s="12">
        <v>19.532643418</v>
      </c>
      <c r="D32" s="12">
        <v>7.88455317</v>
      </c>
      <c r="E32" s="12">
        <v>7.88455317</v>
      </c>
      <c r="F32" s="12">
        <v>0</v>
      </c>
      <c r="G32" s="12">
        <v>2.366158073</v>
      </c>
      <c r="H32" s="12">
        <v>180.42896922</v>
      </c>
      <c r="I32" s="12">
        <v>68.75678312</v>
      </c>
      <c r="J32" s="12">
        <v>111.6721861</v>
      </c>
      <c r="K32" s="12">
        <v>7.248029939999999</v>
      </c>
      <c r="L32" s="12">
        <v>0</v>
      </c>
      <c r="M32" s="12">
        <v>5.365800054999999</v>
      </c>
      <c r="N32" s="12">
        <v>1.250225887</v>
      </c>
      <c r="O32" s="12">
        <v>0.816869725</v>
      </c>
      <c r="P32" s="12">
        <v>224.893249488</v>
      </c>
      <c r="Q32" s="13">
        <f>+(P32/P$66)*100</f>
        <v>0.30993934407727264</v>
      </c>
      <c r="S32" s="22">
        <f>(P32-P33)/P33*100</f>
        <v>20.298709204902366</v>
      </c>
      <c r="T32" s="31">
        <f>P32-P33</f>
        <v>37.94756156300002</v>
      </c>
    </row>
    <row r="33" spans="1:20" s="21" customFormat="1" ht="16.5" customHeight="1">
      <c r="A33" s="10"/>
      <c r="B33" s="18" t="s">
        <v>22</v>
      </c>
      <c r="C33" s="32">
        <v>15.079273229</v>
      </c>
      <c r="D33" s="32">
        <v>6.258667336000001</v>
      </c>
      <c r="E33" s="32">
        <v>6.258667336000001</v>
      </c>
      <c r="F33" s="32">
        <v>0</v>
      </c>
      <c r="G33" s="32">
        <v>2.836161295</v>
      </c>
      <c r="H33" s="32">
        <v>155.63685053999998</v>
      </c>
      <c r="I33" s="32">
        <v>70.54243163999999</v>
      </c>
      <c r="J33" s="32">
        <v>85.0944189</v>
      </c>
      <c r="K33" s="32">
        <v>0</v>
      </c>
      <c r="L33" s="32">
        <v>0</v>
      </c>
      <c r="M33" s="32">
        <v>4.64190683</v>
      </c>
      <c r="N33" s="32">
        <v>1.64346582</v>
      </c>
      <c r="O33" s="32">
        <v>0.849362875</v>
      </c>
      <c r="P33" s="32">
        <v>186.945687925</v>
      </c>
      <c r="Q33" s="33">
        <f>+(P33/P$67)*100</f>
        <v>0.3077684356622056</v>
      </c>
      <c r="S33" s="22" t="s">
        <v>23</v>
      </c>
      <c r="T33" s="23"/>
    </row>
    <row r="34" spans="1:20" s="21" customFormat="1" ht="19.5" customHeight="1">
      <c r="A34" s="10">
        <v>16</v>
      </c>
      <c r="B34" s="11" t="s">
        <v>37</v>
      </c>
      <c r="C34" s="12">
        <v>22.155477637999983</v>
      </c>
      <c r="D34" s="12">
        <v>11.473112511</v>
      </c>
      <c r="E34" s="12">
        <v>11.473112511</v>
      </c>
      <c r="F34" s="12">
        <v>0</v>
      </c>
      <c r="G34" s="12">
        <v>9.825125321000003</v>
      </c>
      <c r="H34" s="12">
        <v>264.386184574</v>
      </c>
      <c r="I34" s="12">
        <v>175.56848907399998</v>
      </c>
      <c r="J34" s="12">
        <v>88.81769550000001</v>
      </c>
      <c r="K34" s="12">
        <v>60.051826383999796</v>
      </c>
      <c r="L34" s="12">
        <v>0</v>
      </c>
      <c r="M34" s="12">
        <v>4.6282888</v>
      </c>
      <c r="N34" s="12">
        <v>9.798857760999994</v>
      </c>
      <c r="O34" s="12">
        <v>14.030150057000004</v>
      </c>
      <c r="P34" s="12">
        <v>396.34902304599984</v>
      </c>
      <c r="Q34" s="13">
        <f>+(P34/P$66)*100</f>
        <v>0.5462331862259823</v>
      </c>
      <c r="S34" s="22">
        <f>(P34-P35)/P35*100</f>
        <v>39.085277720829005</v>
      </c>
      <c r="T34" s="31">
        <f>P34-P35</f>
        <v>111.3806715849999</v>
      </c>
    </row>
    <row r="35" spans="1:20" s="21" customFormat="1" ht="16.5" customHeight="1">
      <c r="A35" s="17"/>
      <c r="B35" s="18" t="s">
        <v>22</v>
      </c>
      <c r="C35" s="32">
        <v>15.548753791000006</v>
      </c>
      <c r="D35" s="32">
        <v>6.399744006</v>
      </c>
      <c r="E35" s="32">
        <v>6.399744006</v>
      </c>
      <c r="F35" s="32">
        <v>0</v>
      </c>
      <c r="G35" s="32">
        <v>6.221846801000001</v>
      </c>
      <c r="H35" s="32">
        <v>193.35017366399998</v>
      </c>
      <c r="I35" s="32">
        <v>127.875314064</v>
      </c>
      <c r="J35" s="32">
        <v>65.4748596</v>
      </c>
      <c r="K35" s="32">
        <v>39.50313386399994</v>
      </c>
      <c r="L35" s="32">
        <v>0</v>
      </c>
      <c r="M35" s="32">
        <v>3.6178270550000002</v>
      </c>
      <c r="N35" s="32">
        <v>10.905998754999986</v>
      </c>
      <c r="O35" s="32">
        <v>9.420873525</v>
      </c>
      <c r="P35" s="32">
        <v>284.96835146099994</v>
      </c>
      <c r="Q35" s="33">
        <f>+(P35/P$66)*100</f>
        <v>0.39273257038920956</v>
      </c>
      <c r="S35" s="22" t="s">
        <v>23</v>
      </c>
      <c r="T35" s="23"/>
    </row>
    <row r="36" spans="1:20" s="21" customFormat="1" ht="16.5" customHeight="1">
      <c r="A36" s="10">
        <v>17</v>
      </c>
      <c r="B36" s="34" t="s">
        <v>38</v>
      </c>
      <c r="C36" s="35">
        <v>2.102524289</v>
      </c>
      <c r="D36" s="35">
        <v>0</v>
      </c>
      <c r="E36" s="35">
        <v>0</v>
      </c>
      <c r="F36" s="35">
        <v>0</v>
      </c>
      <c r="G36" s="35">
        <v>0</v>
      </c>
      <c r="H36" s="35">
        <v>61.042233320000015</v>
      </c>
      <c r="I36" s="35">
        <v>35.578300372000015</v>
      </c>
      <c r="J36" s="35">
        <v>25.463932948</v>
      </c>
      <c r="K36" s="35">
        <v>8.675991734806045</v>
      </c>
      <c r="L36" s="35">
        <v>0</v>
      </c>
      <c r="M36" s="35">
        <v>0</v>
      </c>
      <c r="N36" s="35">
        <v>4.223396770743621</v>
      </c>
      <c r="O36" s="35">
        <v>1.8232160539999995</v>
      </c>
      <c r="P36" s="35">
        <v>77.86736216854968</v>
      </c>
      <c r="Q36" s="13">
        <f>+(P36/P$66)*100</f>
        <v>0.1073138442816421</v>
      </c>
      <c r="S36" s="22">
        <f>(P36-P37)/P37*100</f>
        <v>206.52322408897393</v>
      </c>
      <c r="T36" s="31">
        <f>P36-P37</f>
        <v>52.46394864254968</v>
      </c>
    </row>
    <row r="37" spans="1:20" s="21" customFormat="1" ht="16.5" customHeight="1">
      <c r="A37" s="17"/>
      <c r="B37" s="18" t="s">
        <v>22</v>
      </c>
      <c r="C37" s="19">
        <v>0</v>
      </c>
      <c r="D37" s="19">
        <v>0</v>
      </c>
      <c r="E37" s="19">
        <v>0</v>
      </c>
      <c r="F37" s="19">
        <v>0</v>
      </c>
      <c r="G37" s="19">
        <v>0</v>
      </c>
      <c r="H37" s="19">
        <v>21.799939057999996</v>
      </c>
      <c r="I37" s="19">
        <v>13.847036757999994</v>
      </c>
      <c r="J37" s="19">
        <v>7.9529023</v>
      </c>
      <c r="K37" s="19">
        <v>3.603474468</v>
      </c>
      <c r="L37" s="19">
        <v>0</v>
      </c>
      <c r="M37" s="19">
        <v>0</v>
      </c>
      <c r="N37" s="19">
        <v>0</v>
      </c>
      <c r="O37" s="19">
        <v>0</v>
      </c>
      <c r="P37" s="19">
        <v>25.403413525999994</v>
      </c>
      <c r="Q37" s="33">
        <f>+(P37/P$66)*100</f>
        <v>0.035010020725376526</v>
      </c>
      <c r="S37" s="22" t="s">
        <v>23</v>
      </c>
      <c r="T37" s="23"/>
    </row>
    <row r="38" spans="1:20" s="21" customFormat="1" ht="16.5" customHeight="1">
      <c r="A38" s="10">
        <v>18</v>
      </c>
      <c r="B38" s="36" t="s">
        <v>39</v>
      </c>
      <c r="C38" s="37"/>
      <c r="D38" s="37"/>
      <c r="E38" s="37"/>
      <c r="F38" s="37"/>
      <c r="G38" s="37"/>
      <c r="H38" s="37"/>
      <c r="I38" s="37"/>
      <c r="J38" s="37"/>
      <c r="K38" s="12">
        <v>1514.6892</v>
      </c>
      <c r="L38" s="37"/>
      <c r="M38" s="37"/>
      <c r="N38" s="12">
        <v>43.6721</v>
      </c>
      <c r="O38" s="12">
        <v>0</v>
      </c>
      <c r="P38" s="12">
        <v>1558.3613</v>
      </c>
      <c r="Q38" s="13">
        <f>+(P38/P$66)*100</f>
        <v>2.1476744200060036</v>
      </c>
      <c r="S38" s="22">
        <f>(P38-P39)/P39*100</f>
        <v>40.06075142158363</v>
      </c>
      <c r="T38" s="31">
        <f>P38-P39</f>
        <v>445.72890000000007</v>
      </c>
    </row>
    <row r="39" spans="1:20" s="21" customFormat="1" ht="16.5" customHeight="1">
      <c r="A39" s="17"/>
      <c r="B39" s="18" t="s">
        <v>22</v>
      </c>
      <c r="C39" s="37"/>
      <c r="D39" s="37"/>
      <c r="E39" s="37"/>
      <c r="F39" s="37"/>
      <c r="G39" s="37"/>
      <c r="H39" s="37"/>
      <c r="I39" s="37"/>
      <c r="J39" s="37"/>
      <c r="K39" s="12">
        <v>1077.1051</v>
      </c>
      <c r="L39" s="38"/>
      <c r="M39" s="38"/>
      <c r="N39" s="12">
        <v>35.5273</v>
      </c>
      <c r="O39" s="12">
        <v>0</v>
      </c>
      <c r="P39" s="19">
        <v>1112.6324</v>
      </c>
      <c r="Q39" s="20">
        <f>+(P39/P$67)*100</f>
        <v>1.8317252300168851</v>
      </c>
      <c r="S39" s="22" t="s">
        <v>23</v>
      </c>
      <c r="T39" s="23"/>
    </row>
    <row r="40" spans="1:20" s="21" customFormat="1" ht="16.5" customHeight="1">
      <c r="A40" s="10">
        <v>19</v>
      </c>
      <c r="B40" s="11" t="s">
        <v>40</v>
      </c>
      <c r="C40" s="12"/>
      <c r="D40" s="12"/>
      <c r="E40" s="12"/>
      <c r="F40" s="12"/>
      <c r="G40" s="12"/>
      <c r="H40" s="12"/>
      <c r="I40" s="12"/>
      <c r="J40" s="12"/>
      <c r="K40" s="12">
        <v>550.087312258</v>
      </c>
      <c r="L40" s="12"/>
      <c r="M40" s="12"/>
      <c r="N40" s="12">
        <v>48.30744726299999</v>
      </c>
      <c r="O40" s="12">
        <v>0</v>
      </c>
      <c r="P40" s="12">
        <v>598.394759521</v>
      </c>
      <c r="Q40" s="13">
        <f>+(P40/P$66)*100</f>
        <v>0.8246849546949706</v>
      </c>
      <c r="S40" s="22">
        <f>(P40-P41)/P41*100</f>
        <v>29.168930730013297</v>
      </c>
      <c r="T40" s="31">
        <f>P40-P41</f>
        <v>135.1295175319999</v>
      </c>
    </row>
    <row r="41" spans="1:20" s="21" customFormat="1" ht="16.5" customHeight="1">
      <c r="A41" s="17"/>
      <c r="B41" s="18" t="s">
        <v>22</v>
      </c>
      <c r="C41" s="19"/>
      <c r="D41" s="19"/>
      <c r="E41" s="19"/>
      <c r="F41" s="39"/>
      <c r="G41" s="19"/>
      <c r="H41" s="19"/>
      <c r="I41" s="19"/>
      <c r="J41" s="19"/>
      <c r="K41" s="19">
        <v>422.49641654000004</v>
      </c>
      <c r="L41" s="19"/>
      <c r="M41" s="19"/>
      <c r="N41" s="19">
        <v>40.768825449</v>
      </c>
      <c r="O41" s="19">
        <v>0</v>
      </c>
      <c r="P41" s="19">
        <v>463.26524198900006</v>
      </c>
      <c r="Q41" s="20">
        <f>+(P41/P$67)*100</f>
        <v>0.7626729474542796</v>
      </c>
      <c r="S41" s="22" t="s">
        <v>23</v>
      </c>
      <c r="T41" s="23"/>
    </row>
    <row r="42" spans="1:20" s="21" customFormat="1" ht="16.5" customHeight="1">
      <c r="A42" s="10">
        <v>20</v>
      </c>
      <c r="B42" s="11" t="s">
        <v>41</v>
      </c>
      <c r="C42" s="12"/>
      <c r="D42" s="12"/>
      <c r="E42" s="12"/>
      <c r="F42" s="12"/>
      <c r="G42" s="12"/>
      <c r="H42" s="12"/>
      <c r="I42" s="12"/>
      <c r="J42" s="12"/>
      <c r="K42" s="12">
        <v>323.6166052427019</v>
      </c>
      <c r="L42" s="12"/>
      <c r="M42" s="12"/>
      <c r="N42" s="12">
        <v>3.440076010999986</v>
      </c>
      <c r="O42" s="12">
        <v>0</v>
      </c>
      <c r="P42" s="12">
        <v>327.05668125370187</v>
      </c>
      <c r="Q42" s="13">
        <f>+(P42/P$66)*100</f>
        <v>0.45073710969377423</v>
      </c>
      <c r="S42" s="22">
        <f>(P42-P43)/P43*100</f>
        <v>25.58696288988197</v>
      </c>
      <c r="T42" s="31">
        <f>P42-P43</f>
        <v>66.63420289464324</v>
      </c>
    </row>
    <row r="43" spans="1:20" s="21" customFormat="1" ht="16.5" customHeight="1">
      <c r="A43" s="17"/>
      <c r="B43" s="18" t="s">
        <v>22</v>
      </c>
      <c r="C43" s="19"/>
      <c r="D43" s="19"/>
      <c r="E43" s="19"/>
      <c r="F43" s="19"/>
      <c r="G43" s="19"/>
      <c r="H43" s="19"/>
      <c r="I43" s="19"/>
      <c r="J43" s="19"/>
      <c r="K43" s="19">
        <v>258.95079716005864</v>
      </c>
      <c r="L43" s="19"/>
      <c r="M43" s="19"/>
      <c r="N43" s="19">
        <v>1.4716811990000003</v>
      </c>
      <c r="O43" s="19">
        <v>0</v>
      </c>
      <c r="P43" s="32">
        <v>260.42247835905863</v>
      </c>
      <c r="Q43" s="20">
        <f>+(P43/P$67)*100</f>
        <v>0.4287331773493329</v>
      </c>
      <c r="S43" s="22" t="s">
        <v>23</v>
      </c>
      <c r="T43" s="23"/>
    </row>
    <row r="44" spans="1:20" s="21" customFormat="1" ht="16.5" customHeight="1">
      <c r="A44" s="10">
        <v>21</v>
      </c>
      <c r="B44" s="11" t="s">
        <v>42</v>
      </c>
      <c r="C44" s="12"/>
      <c r="D44" s="12"/>
      <c r="E44" s="12"/>
      <c r="F44" s="12"/>
      <c r="G44" s="12"/>
      <c r="H44" s="12"/>
      <c r="I44" s="12"/>
      <c r="J44" s="12"/>
      <c r="K44" s="12">
        <v>430.1746502590294</v>
      </c>
      <c r="L44" s="12"/>
      <c r="M44" s="12"/>
      <c r="N44" s="12">
        <v>44.461472577984836</v>
      </c>
      <c r="O44" s="12">
        <v>0</v>
      </c>
      <c r="P44" s="12">
        <v>474.6361228370142</v>
      </c>
      <c r="Q44" s="13">
        <f aca="true" t="shared" si="0" ref="Q44:Q66">+(P44/P$66)*100</f>
        <v>0.6541254969742144</v>
      </c>
      <c r="S44" s="22">
        <f>(P44-P45)/P45*100</f>
        <v>56.491226964553356</v>
      </c>
      <c r="T44" s="31">
        <f>P44-P45</f>
        <v>171.33725296201254</v>
      </c>
    </row>
    <row r="45" spans="1:20" s="21" customFormat="1" ht="16.5" customHeight="1">
      <c r="A45" s="17"/>
      <c r="B45" s="18" t="s">
        <v>22</v>
      </c>
      <c r="C45" s="19"/>
      <c r="D45" s="19"/>
      <c r="E45" s="19"/>
      <c r="F45" s="19"/>
      <c r="G45" s="19"/>
      <c r="H45" s="19"/>
      <c r="I45" s="19"/>
      <c r="J45" s="19"/>
      <c r="K45" s="32">
        <v>282.6162372226018</v>
      </c>
      <c r="L45" s="19"/>
      <c r="M45" s="19"/>
      <c r="N45" s="32">
        <v>20.68263265239991</v>
      </c>
      <c r="O45" s="32">
        <v>0</v>
      </c>
      <c r="P45" s="32">
        <v>303.2988698750017</v>
      </c>
      <c r="Q45" s="33">
        <f t="shared" si="0"/>
        <v>0.41799499541426666</v>
      </c>
      <c r="S45" s="22" t="s">
        <v>23</v>
      </c>
      <c r="T45" s="23"/>
    </row>
    <row r="46" spans="1:20" s="21" customFormat="1" ht="16.5" customHeight="1">
      <c r="A46" s="10">
        <v>22</v>
      </c>
      <c r="B46" s="11" t="s">
        <v>43</v>
      </c>
      <c r="C46" s="19"/>
      <c r="D46" s="19"/>
      <c r="E46" s="19"/>
      <c r="F46" s="19"/>
      <c r="G46" s="19"/>
      <c r="H46" s="19"/>
      <c r="I46" s="19"/>
      <c r="J46" s="19"/>
      <c r="K46" s="12">
        <v>125.795199921895</v>
      </c>
      <c r="L46" s="19"/>
      <c r="M46" s="19"/>
      <c r="N46" s="12">
        <v>8.960946610593233</v>
      </c>
      <c r="O46" s="12"/>
      <c r="P46" s="12">
        <v>134.75614653248823</v>
      </c>
      <c r="Q46" s="13">
        <f t="shared" si="0"/>
        <v>0.1857158085524876</v>
      </c>
      <c r="S46" s="22">
        <f>(P46-P47)/P47*100</f>
        <v>38.3453791477827</v>
      </c>
      <c r="T46" s="31">
        <f>P46-P47</f>
        <v>37.350546603820135</v>
      </c>
    </row>
    <row r="47" spans="1:20" s="21" customFormat="1" ht="16.5" customHeight="1">
      <c r="A47" s="17"/>
      <c r="B47" s="18" t="s">
        <v>22</v>
      </c>
      <c r="C47" s="19"/>
      <c r="D47" s="19"/>
      <c r="E47" s="19"/>
      <c r="F47" s="19"/>
      <c r="G47" s="19"/>
      <c r="H47" s="19"/>
      <c r="I47" s="19"/>
      <c r="J47" s="19"/>
      <c r="K47" s="32">
        <v>91.10134832409669</v>
      </c>
      <c r="L47" s="37"/>
      <c r="M47" s="37"/>
      <c r="N47" s="32">
        <v>6.304251604571398</v>
      </c>
      <c r="O47" s="40"/>
      <c r="P47" s="32">
        <v>97.4055999286681</v>
      </c>
      <c r="Q47" s="33">
        <f t="shared" si="0"/>
        <v>0.13424070228908988</v>
      </c>
      <c r="S47" s="22" t="s">
        <v>23</v>
      </c>
      <c r="T47" s="23"/>
    </row>
    <row r="48" spans="1:20" s="21" customFormat="1" ht="16.5" customHeight="1">
      <c r="A48" s="10">
        <v>23</v>
      </c>
      <c r="B48" s="11" t="s">
        <v>44</v>
      </c>
      <c r="C48" s="19"/>
      <c r="D48" s="19"/>
      <c r="E48" s="19"/>
      <c r="F48" s="19"/>
      <c r="G48" s="19"/>
      <c r="H48" s="19"/>
      <c r="I48" s="19"/>
      <c r="J48" s="19"/>
      <c r="K48" s="12">
        <v>91.8262924196487</v>
      </c>
      <c r="L48" s="37"/>
      <c r="M48" s="37"/>
      <c r="N48" s="12">
        <v>4.374100236022192</v>
      </c>
      <c r="O48" s="41"/>
      <c r="P48" s="12">
        <v>96.20039265567088</v>
      </c>
      <c r="Q48" s="13">
        <f t="shared" si="0"/>
        <v>0.13257973135056533</v>
      </c>
      <c r="S48" s="42" t="s">
        <v>45</v>
      </c>
      <c r="T48" s="42" t="s">
        <v>45</v>
      </c>
    </row>
    <row r="49" spans="1:20" s="21" customFormat="1" ht="16.5" customHeight="1">
      <c r="A49" s="17"/>
      <c r="B49" s="18" t="s">
        <v>22</v>
      </c>
      <c r="C49" s="19"/>
      <c r="D49" s="19"/>
      <c r="E49" s="19"/>
      <c r="F49" s="19"/>
      <c r="G49" s="19"/>
      <c r="H49" s="19"/>
      <c r="I49" s="19"/>
      <c r="J49" s="19"/>
      <c r="K49" s="43">
        <v>0</v>
      </c>
      <c r="L49" s="38"/>
      <c r="M49" s="38"/>
      <c r="N49" s="43"/>
      <c r="O49" s="43"/>
      <c r="P49" s="43">
        <v>0</v>
      </c>
      <c r="Q49" s="44">
        <f t="shared" si="0"/>
        <v>0</v>
      </c>
      <c r="S49" s="22" t="s">
        <v>23</v>
      </c>
      <c r="T49" s="23"/>
    </row>
    <row r="50" spans="1:20" s="14" customFormat="1" ht="16.5" customHeight="1">
      <c r="A50" s="10"/>
      <c r="B50" s="11" t="s">
        <v>46</v>
      </c>
      <c r="C50" s="12">
        <f aca="true" t="shared" si="1" ref="C50:P50">+C4+C6+C8+C10+C12+C14+C16+C18+C20+C22+C24+C26+C28+C30+C38+C40+C42+C44+C32+C34+C46+C48+C36</f>
        <v>2803.4602752849096</v>
      </c>
      <c r="D50" s="12">
        <f t="shared" si="1"/>
        <v>765.5447401424053</v>
      </c>
      <c r="E50" s="12">
        <f t="shared" si="1"/>
        <v>713.3778920219053</v>
      </c>
      <c r="F50" s="12">
        <f t="shared" si="1"/>
        <v>52.166848120500006</v>
      </c>
      <c r="G50" s="12">
        <f t="shared" si="1"/>
        <v>497.6254360113572</v>
      </c>
      <c r="H50" s="12">
        <f t="shared" si="1"/>
        <v>14710.455641646737</v>
      </c>
      <c r="I50" s="12">
        <f t="shared" si="1"/>
        <v>7710.688832398459</v>
      </c>
      <c r="J50" s="12">
        <f t="shared" si="1"/>
        <v>6999.766809248278</v>
      </c>
      <c r="K50" s="12">
        <f t="shared" si="1"/>
        <v>7002.67257219821</v>
      </c>
      <c r="L50" s="12">
        <f t="shared" si="1"/>
        <v>60.358509175250006</v>
      </c>
      <c r="M50" s="12">
        <f t="shared" si="1"/>
        <v>748.1205630655337</v>
      </c>
      <c r="N50" s="12">
        <f t="shared" si="1"/>
        <v>1311.4800453551022</v>
      </c>
      <c r="O50" s="12">
        <f t="shared" si="1"/>
        <v>7053.196226229732</v>
      </c>
      <c r="P50" s="12">
        <f t="shared" si="1"/>
        <v>34952.914009109234</v>
      </c>
      <c r="Q50" s="13">
        <f t="shared" si="0"/>
        <v>48.17077998666509</v>
      </c>
      <c r="R50" s="12">
        <f>+R4+R6+R8+R10+R12+R14+R16+R18+R20+R22+R24+R26+R28+R30+R38+R40+R42+R44+R32+R34+R46+R48+R36</f>
        <v>0</v>
      </c>
      <c r="S50" s="13">
        <f>(P50-P51)/P51*100</f>
        <v>25.39964430770668</v>
      </c>
      <c r="T50" s="12">
        <f>P50-P51</f>
        <v>7079.6977794511295</v>
      </c>
    </row>
    <row r="51" spans="1:20" s="21" customFormat="1" ht="16.5" customHeight="1">
      <c r="A51" s="17"/>
      <c r="B51" s="18" t="s">
        <v>22</v>
      </c>
      <c r="C51" s="32">
        <f aca="true" t="shared" si="2" ref="C51:P51">+C5+C7+C9+C11+C13+C15+C17+C19+C21+C23+C25+C27+C29+C31+C39+C41+C43+C45+C33+C35+C49+C37+C47</f>
        <v>2354.248323166876</v>
      </c>
      <c r="D51" s="32">
        <f t="shared" si="2"/>
        <v>730.1224734203314</v>
      </c>
      <c r="E51" s="32">
        <f t="shared" si="2"/>
        <v>671.2692030088314</v>
      </c>
      <c r="F51" s="32">
        <f t="shared" si="2"/>
        <v>58.9032704115</v>
      </c>
      <c r="G51" s="32">
        <f t="shared" si="2"/>
        <v>432.7112424442909</v>
      </c>
      <c r="H51" s="32">
        <f t="shared" si="2"/>
        <v>12317.36492653265</v>
      </c>
      <c r="I51" s="32">
        <f t="shared" si="2"/>
        <v>6782.558975397354</v>
      </c>
      <c r="J51" s="32">
        <f t="shared" si="2"/>
        <v>5534.805951135298</v>
      </c>
      <c r="K51" s="32">
        <f t="shared" si="2"/>
        <v>5299.481668855543</v>
      </c>
      <c r="L51" s="32">
        <f t="shared" si="2"/>
        <v>53.3586876905</v>
      </c>
      <c r="M51" s="32">
        <f t="shared" si="2"/>
        <v>680.99515455094</v>
      </c>
      <c r="N51" s="32">
        <f t="shared" si="2"/>
        <v>998.4318937276851</v>
      </c>
      <c r="O51" s="32">
        <f t="shared" si="2"/>
        <v>5006.501859269286</v>
      </c>
      <c r="P51" s="32">
        <f t="shared" si="2"/>
        <v>27873.216229658105</v>
      </c>
      <c r="Q51" s="33">
        <f>+(P51/P$67)*100</f>
        <v>45.88763854942645</v>
      </c>
      <c r="R51" s="32">
        <f>+R5+R7+R9+R11+R13+R15+R17+R19+R21+R23+R25+R27+R29+R31+R39+R41+R43+R45+R33+R35+R49+R37+R47</f>
        <v>0</v>
      </c>
      <c r="S51" s="32"/>
      <c r="T51" s="32"/>
    </row>
    <row r="52" spans="1:20" s="14" customFormat="1" ht="16.5" customHeight="1">
      <c r="A52" s="10">
        <v>24</v>
      </c>
      <c r="B52" s="11" t="s">
        <v>47</v>
      </c>
      <c r="C52" s="12">
        <v>981.4684035</v>
      </c>
      <c r="D52" s="12">
        <v>303.82638890000004</v>
      </c>
      <c r="E52" s="12">
        <v>194.8021919</v>
      </c>
      <c r="F52" s="12">
        <v>109.024197</v>
      </c>
      <c r="G52" s="12">
        <v>206.4797696</v>
      </c>
      <c r="H52" s="12">
        <v>4194.9622366</v>
      </c>
      <c r="I52" s="12">
        <v>1612.7858511000002</v>
      </c>
      <c r="J52" s="12">
        <v>2582.1763855</v>
      </c>
      <c r="K52" s="12">
        <v>3426.8090609999995</v>
      </c>
      <c r="L52" s="12">
        <v>66.0948994</v>
      </c>
      <c r="M52" s="12">
        <v>206.26721990000001</v>
      </c>
      <c r="N52" s="12">
        <v>212.4050993</v>
      </c>
      <c r="O52" s="12">
        <v>1204.234</v>
      </c>
      <c r="P52" s="12">
        <v>10802.547078200001</v>
      </c>
      <c r="Q52" s="13">
        <f t="shared" si="0"/>
        <v>14.887660538516156</v>
      </c>
      <c r="S52" s="15">
        <v>22.127271066404603</v>
      </c>
      <c r="T52" s="16">
        <v>1957.227778200002</v>
      </c>
    </row>
    <row r="53" spans="1:20" s="21" customFormat="1" ht="16.5" customHeight="1">
      <c r="A53" s="17"/>
      <c r="B53" s="18" t="s">
        <v>22</v>
      </c>
      <c r="C53" s="19">
        <v>935.5101</v>
      </c>
      <c r="D53" s="19">
        <v>329.1434</v>
      </c>
      <c r="E53" s="19">
        <v>190.1126</v>
      </c>
      <c r="F53" s="19">
        <v>139.0308</v>
      </c>
      <c r="G53" s="19">
        <v>258.7807</v>
      </c>
      <c r="H53" s="19">
        <v>3433.6524</v>
      </c>
      <c r="I53" s="19">
        <v>1413.5223999999998</v>
      </c>
      <c r="J53" s="19">
        <v>2020.13</v>
      </c>
      <c r="K53" s="19">
        <v>3037.2039</v>
      </c>
      <c r="L53" s="19">
        <v>64.2129</v>
      </c>
      <c r="M53" s="19">
        <v>207.7311</v>
      </c>
      <c r="N53" s="19">
        <v>208.9448</v>
      </c>
      <c r="O53" s="19">
        <v>370.14</v>
      </c>
      <c r="P53" s="19">
        <v>8845.3193</v>
      </c>
      <c r="Q53" s="20">
        <f>+(P53/P$67)*100</f>
        <v>14.56203731741525</v>
      </c>
      <c r="S53" s="22" t="s">
        <v>23</v>
      </c>
      <c r="T53" s="23"/>
    </row>
    <row r="54" spans="1:20" s="14" customFormat="1" ht="16.5" customHeight="1">
      <c r="A54" s="10">
        <v>25</v>
      </c>
      <c r="B54" s="11" t="s">
        <v>48</v>
      </c>
      <c r="C54" s="12">
        <v>482.837973528</v>
      </c>
      <c r="D54" s="12">
        <v>107.93322458</v>
      </c>
      <c r="E54" s="12">
        <v>81.106980934</v>
      </c>
      <c r="F54" s="12">
        <v>26.826243645999998</v>
      </c>
      <c r="G54" s="12">
        <v>118.87640980100001</v>
      </c>
      <c r="H54" s="12">
        <v>3398.263552934</v>
      </c>
      <c r="I54" s="12">
        <v>1330.9633749040001</v>
      </c>
      <c r="J54" s="12">
        <v>2067.30017803</v>
      </c>
      <c r="K54" s="12">
        <v>2518.8169832</v>
      </c>
      <c r="L54" s="12">
        <v>40.9425282</v>
      </c>
      <c r="M54" s="12">
        <v>54.559808758</v>
      </c>
      <c r="N54" s="12">
        <v>132.17878201899998</v>
      </c>
      <c r="O54" s="12">
        <v>615.270740766</v>
      </c>
      <c r="P54" s="12">
        <v>7469.680003786</v>
      </c>
      <c r="Q54" s="13">
        <f t="shared" si="0"/>
        <v>10.294429584308554</v>
      </c>
      <c r="S54" s="15">
        <v>17.729719904531912</v>
      </c>
      <c r="T54" s="16">
        <v>1124.9099577490006</v>
      </c>
    </row>
    <row r="55" spans="1:20" s="21" customFormat="1" ht="16.5" customHeight="1">
      <c r="A55" s="17"/>
      <c r="B55" s="18" t="s">
        <v>22</v>
      </c>
      <c r="C55" s="19">
        <v>479.5125269189999</v>
      </c>
      <c r="D55" s="19">
        <v>130.181811932</v>
      </c>
      <c r="E55" s="19">
        <v>86.32580005599999</v>
      </c>
      <c r="F55" s="19">
        <v>43.856011876000004</v>
      </c>
      <c r="G55" s="19">
        <v>111.08142710200002</v>
      </c>
      <c r="H55" s="19">
        <v>2869.649532947</v>
      </c>
      <c r="I55" s="19">
        <v>1135.057235362</v>
      </c>
      <c r="J55" s="19">
        <v>1734.592297585</v>
      </c>
      <c r="K55" s="19">
        <v>2246.9168165</v>
      </c>
      <c r="L55" s="19">
        <v>46.164203998000005</v>
      </c>
      <c r="M55" s="19">
        <v>59.503829100000004</v>
      </c>
      <c r="N55" s="19">
        <v>127.734947422</v>
      </c>
      <c r="O55" s="19">
        <v>274.024950117</v>
      </c>
      <c r="P55" s="19">
        <v>6344.770046037</v>
      </c>
      <c r="Q55" s="20">
        <f>+(P55/P$67)*100</f>
        <v>10.445386429499417</v>
      </c>
      <c r="S55" s="22" t="s">
        <v>23</v>
      </c>
      <c r="T55" s="23"/>
    </row>
    <row r="56" spans="1:20" s="14" customFormat="1" ht="16.5" customHeight="1">
      <c r="A56" s="10">
        <v>26</v>
      </c>
      <c r="B56" s="11" t="s">
        <v>49</v>
      </c>
      <c r="C56" s="12">
        <v>715.69</v>
      </c>
      <c r="D56" s="12">
        <v>177.85</v>
      </c>
      <c r="E56" s="12">
        <v>115.3</v>
      </c>
      <c r="F56" s="12">
        <v>62.55</v>
      </c>
      <c r="G56" s="12">
        <v>180.03</v>
      </c>
      <c r="H56" s="12">
        <v>3312.31</v>
      </c>
      <c r="I56" s="12">
        <v>1040.19</v>
      </c>
      <c r="J56" s="12">
        <v>2272.12</v>
      </c>
      <c r="K56" s="12">
        <v>2656.46</v>
      </c>
      <c r="L56" s="12">
        <v>5.03</v>
      </c>
      <c r="M56" s="12">
        <v>91.57</v>
      </c>
      <c r="N56" s="12">
        <v>113.96</v>
      </c>
      <c r="O56" s="12">
        <v>395.49</v>
      </c>
      <c r="P56" s="12">
        <v>7648.389999999999</v>
      </c>
      <c r="Q56" s="13">
        <f t="shared" si="0"/>
        <v>10.540720920899227</v>
      </c>
      <c r="S56" s="15">
        <v>-0.024574296070609514</v>
      </c>
      <c r="T56" s="16">
        <v>-1.8800000000010186</v>
      </c>
    </row>
    <row r="57" spans="1:20" s="21" customFormat="1" ht="16.5" customHeight="1">
      <c r="A57" s="17"/>
      <c r="B57" s="18" t="s">
        <v>22</v>
      </c>
      <c r="C57" s="19">
        <v>768.79</v>
      </c>
      <c r="D57" s="19">
        <v>210.32</v>
      </c>
      <c r="E57" s="19">
        <v>130.95</v>
      </c>
      <c r="F57" s="19">
        <v>79.37</v>
      </c>
      <c r="G57" s="19">
        <v>203.27</v>
      </c>
      <c r="H57" s="19">
        <v>2758.17</v>
      </c>
      <c r="I57" s="19">
        <v>906.77</v>
      </c>
      <c r="J57" s="19">
        <v>1851.4</v>
      </c>
      <c r="K57" s="19">
        <v>2285.18</v>
      </c>
      <c r="L57" s="19">
        <v>17.06</v>
      </c>
      <c r="M57" s="19">
        <v>94.76</v>
      </c>
      <c r="N57" s="19">
        <v>119.14</v>
      </c>
      <c r="O57" s="19">
        <v>1193.58</v>
      </c>
      <c r="P57" s="19">
        <v>7650.27</v>
      </c>
      <c r="Q57" s="20">
        <f>+(P57/P$67)*100</f>
        <v>12.594629255305954</v>
      </c>
      <c r="S57" s="22" t="s">
        <v>23</v>
      </c>
      <c r="T57" s="16"/>
    </row>
    <row r="58" spans="1:20" s="14" customFormat="1" ht="16.5" customHeight="1">
      <c r="A58" s="10">
        <v>27</v>
      </c>
      <c r="B58" s="11" t="s">
        <v>50</v>
      </c>
      <c r="C58" s="12">
        <v>536.3534999999999</v>
      </c>
      <c r="D58" s="12">
        <v>162.7113</v>
      </c>
      <c r="E58" s="12">
        <v>109.8573</v>
      </c>
      <c r="F58" s="12">
        <v>52.854</v>
      </c>
      <c r="G58" s="12">
        <v>120.0853</v>
      </c>
      <c r="H58" s="12">
        <v>1984.6938</v>
      </c>
      <c r="I58" s="12">
        <v>707.7277</v>
      </c>
      <c r="J58" s="12">
        <v>1276.9661</v>
      </c>
      <c r="K58" s="12">
        <v>1735.7011999999997</v>
      </c>
      <c r="L58" s="12">
        <v>47.57939999999999</v>
      </c>
      <c r="M58" s="12">
        <v>57.868100000000005</v>
      </c>
      <c r="N58" s="12">
        <v>269.075</v>
      </c>
      <c r="O58" s="12">
        <v>723.5125</v>
      </c>
      <c r="P58" s="12">
        <v>5637.580099999998</v>
      </c>
      <c r="Q58" s="13">
        <f t="shared" si="0"/>
        <v>7.769499006106533</v>
      </c>
      <c r="S58" s="15">
        <v>7.909140473941262</v>
      </c>
      <c r="T58" s="16">
        <v>413.2032999999974</v>
      </c>
    </row>
    <row r="59" spans="1:20" s="21" customFormat="1" ht="16.5" customHeight="1">
      <c r="A59" s="17"/>
      <c r="B59" s="18" t="s">
        <v>22</v>
      </c>
      <c r="C59" s="19">
        <v>548.8104</v>
      </c>
      <c r="D59" s="19">
        <v>220.5699</v>
      </c>
      <c r="E59" s="19">
        <v>119.5158</v>
      </c>
      <c r="F59" s="19">
        <v>101.0541</v>
      </c>
      <c r="G59" s="19">
        <v>150.0056</v>
      </c>
      <c r="H59" s="19">
        <v>1739.2098</v>
      </c>
      <c r="I59" s="19">
        <v>648.6708000000001</v>
      </c>
      <c r="J59" s="19">
        <v>1090.539</v>
      </c>
      <c r="K59" s="19">
        <v>1620.3223</v>
      </c>
      <c r="L59" s="19">
        <v>45.43129999999999</v>
      </c>
      <c r="M59" s="19">
        <v>60.517700000000005</v>
      </c>
      <c r="N59" s="19">
        <v>284.5897</v>
      </c>
      <c r="O59" s="19">
        <v>554.9200999999999</v>
      </c>
      <c r="P59" s="19">
        <v>5224.376800000001</v>
      </c>
      <c r="Q59" s="20">
        <f>+(P59/P$67)*100</f>
        <v>8.600884529045603</v>
      </c>
      <c r="S59" s="22" t="s">
        <v>23</v>
      </c>
      <c r="T59" s="23"/>
    </row>
    <row r="60" spans="1:20" s="14" customFormat="1" ht="16.5" customHeight="1">
      <c r="A60" s="10">
        <v>28</v>
      </c>
      <c r="B60" s="11" t="s">
        <v>51</v>
      </c>
      <c r="C60" s="41"/>
      <c r="D60" s="41"/>
      <c r="E60" s="41"/>
      <c r="F60" s="41"/>
      <c r="G60" s="41"/>
      <c r="H60" s="41"/>
      <c r="I60" s="41"/>
      <c r="J60" s="41"/>
      <c r="K60" s="41"/>
      <c r="L60" s="41"/>
      <c r="M60" s="41"/>
      <c r="N60" s="41"/>
      <c r="O60" s="12">
        <v>563.622</v>
      </c>
      <c r="P60" s="12">
        <v>563.622</v>
      </c>
      <c r="Q60" s="13">
        <f t="shared" si="0"/>
        <v>0.7767624567888227</v>
      </c>
      <c r="S60" s="15">
        <v>1.4936231322958022</v>
      </c>
      <c r="T60" s="16">
        <v>8.294499999999971</v>
      </c>
    </row>
    <row r="61" spans="1:20" s="21" customFormat="1" ht="16.5" customHeight="1">
      <c r="A61" s="17"/>
      <c r="B61" s="18" t="s">
        <v>22</v>
      </c>
      <c r="C61" s="37"/>
      <c r="D61" s="37"/>
      <c r="E61" s="37"/>
      <c r="F61" s="37"/>
      <c r="G61" s="37"/>
      <c r="H61" s="37"/>
      <c r="I61" s="37"/>
      <c r="J61" s="37"/>
      <c r="K61" s="37"/>
      <c r="L61" s="37"/>
      <c r="M61" s="37"/>
      <c r="N61" s="37"/>
      <c r="O61" s="12">
        <v>555.3275</v>
      </c>
      <c r="P61" s="19">
        <v>555.3275</v>
      </c>
      <c r="Q61" s="20">
        <f>+(P61/P$67)*100</f>
        <v>0.9142349195225681</v>
      </c>
      <c r="S61" s="22" t="s">
        <v>23</v>
      </c>
      <c r="T61" s="23"/>
    </row>
    <row r="62" spans="1:20" s="21" customFormat="1" ht="16.5" customHeight="1">
      <c r="A62" s="10">
        <v>29</v>
      </c>
      <c r="B62" s="11" t="s">
        <v>52</v>
      </c>
      <c r="C62" s="37"/>
      <c r="D62" s="37"/>
      <c r="E62" s="37"/>
      <c r="F62" s="37"/>
      <c r="G62" s="37"/>
      <c r="H62" s="37"/>
      <c r="I62" s="37"/>
      <c r="J62" s="37"/>
      <c r="K62" s="37"/>
      <c r="L62" s="37"/>
      <c r="M62" s="37"/>
      <c r="N62" s="37"/>
      <c r="O62" s="12">
        <v>5485.6738000000005</v>
      </c>
      <c r="P62" s="12">
        <v>5485.6738000000005</v>
      </c>
      <c r="Q62" s="13">
        <f t="shared" si="0"/>
        <v>7.560147506715633</v>
      </c>
      <c r="S62" s="22">
        <v>29.10383737278667</v>
      </c>
      <c r="T62" s="31">
        <v>1236.6337159627265</v>
      </c>
    </row>
    <row r="63" spans="1:20" s="21" customFormat="1" ht="16.5" customHeight="1">
      <c r="A63" s="17"/>
      <c r="B63" s="18" t="s">
        <v>22</v>
      </c>
      <c r="C63" s="37"/>
      <c r="D63" s="37"/>
      <c r="E63" s="37"/>
      <c r="F63" s="37"/>
      <c r="G63" s="37"/>
      <c r="H63" s="37"/>
      <c r="I63" s="37"/>
      <c r="J63" s="37"/>
      <c r="K63" s="37"/>
      <c r="L63" s="37"/>
      <c r="M63" s="37"/>
      <c r="N63" s="37"/>
      <c r="O63" s="12">
        <v>4249.040084037274</v>
      </c>
      <c r="P63" s="19">
        <v>4249.040084037274</v>
      </c>
      <c r="Q63" s="20">
        <f>+(P63/P$67)*100</f>
        <v>6.995188999784781</v>
      </c>
      <c r="S63" s="22" t="s">
        <v>23</v>
      </c>
      <c r="T63" s="23"/>
    </row>
    <row r="64" spans="1:20" s="14" customFormat="1" ht="16.5" customHeight="1">
      <c r="A64" s="10"/>
      <c r="B64" s="11" t="s">
        <v>53</v>
      </c>
      <c r="C64" s="12">
        <f>+C52+C54+C56+C58+C60+C62</f>
        <v>2716.3498770280003</v>
      </c>
      <c r="D64" s="12">
        <f aca="true" t="shared" si="3" ref="D64:P65">+D52+D54+D56+D58+D60+D62</f>
        <v>752.32091348</v>
      </c>
      <c r="E64" s="12">
        <f t="shared" si="3"/>
        <v>501.066472834</v>
      </c>
      <c r="F64" s="12">
        <f t="shared" si="3"/>
        <v>251.25444064599998</v>
      </c>
      <c r="G64" s="12">
        <f t="shared" si="3"/>
        <v>625.471479401</v>
      </c>
      <c r="H64" s="12">
        <f t="shared" si="3"/>
        <v>12890.229589534</v>
      </c>
      <c r="I64" s="12">
        <f t="shared" si="3"/>
        <v>4691.666926004001</v>
      </c>
      <c r="J64" s="12">
        <f t="shared" si="3"/>
        <v>8198.56266353</v>
      </c>
      <c r="K64" s="12">
        <f t="shared" si="3"/>
        <v>10337.787244199999</v>
      </c>
      <c r="L64" s="12">
        <f t="shared" si="3"/>
        <v>159.6468276</v>
      </c>
      <c r="M64" s="12">
        <f t="shared" si="3"/>
        <v>410.26512865800004</v>
      </c>
      <c r="N64" s="12">
        <f t="shared" si="3"/>
        <v>727.6188813189999</v>
      </c>
      <c r="O64" s="12">
        <f>+O52+O54+O56+O58+O60+O62</f>
        <v>8987.803040766</v>
      </c>
      <c r="P64" s="12">
        <f>+P52+P54+P56+P58+P60+P62</f>
        <v>37607.492981986</v>
      </c>
      <c r="Q64" s="13">
        <f t="shared" si="0"/>
        <v>51.82922001333492</v>
      </c>
      <c r="R64" s="45">
        <v>2067940.455432437</v>
      </c>
      <c r="S64" s="15">
        <f>(P64-P65)/P65*100</f>
        <v>14.415936895706205</v>
      </c>
      <c r="T64" s="16">
        <f>P64-P65</f>
        <v>4738.389251911722</v>
      </c>
    </row>
    <row r="65" spans="1:20" s="21" customFormat="1" ht="16.5" customHeight="1">
      <c r="A65" s="17"/>
      <c r="B65" s="18" t="s">
        <v>22</v>
      </c>
      <c r="C65" s="19">
        <f>+C53+C55+C57+C59+C61+C63</f>
        <v>2732.6230269189996</v>
      </c>
      <c r="D65" s="19">
        <f t="shared" si="3"/>
        <v>890.2151119319999</v>
      </c>
      <c r="E65" s="19">
        <f t="shared" si="3"/>
        <v>526.9042000559999</v>
      </c>
      <c r="F65" s="19">
        <f t="shared" si="3"/>
        <v>363.31091187600003</v>
      </c>
      <c r="G65" s="19">
        <f t="shared" si="3"/>
        <v>723.137727102</v>
      </c>
      <c r="H65" s="19">
        <f t="shared" si="3"/>
        <v>10800.681732947</v>
      </c>
      <c r="I65" s="19">
        <f t="shared" si="3"/>
        <v>4104.020435362</v>
      </c>
      <c r="J65" s="19">
        <f t="shared" si="3"/>
        <v>6696.661297584999</v>
      </c>
      <c r="K65" s="19">
        <f t="shared" si="3"/>
        <v>9189.6230165</v>
      </c>
      <c r="L65" s="19">
        <f t="shared" si="3"/>
        <v>172.86840399800002</v>
      </c>
      <c r="M65" s="19">
        <f t="shared" si="3"/>
        <v>422.51262909999997</v>
      </c>
      <c r="N65" s="19">
        <f t="shared" si="3"/>
        <v>740.409447422</v>
      </c>
      <c r="O65" s="19">
        <f t="shared" si="3"/>
        <v>7197.032634154273</v>
      </c>
      <c r="P65" s="19">
        <f t="shared" si="3"/>
        <v>32869.103730074276</v>
      </c>
      <c r="Q65" s="20">
        <f>+(P65/P$67)*100</f>
        <v>54.11236145057357</v>
      </c>
      <c r="R65" s="46">
        <v>1682029.4762783952</v>
      </c>
      <c r="S65" s="22"/>
      <c r="T65" s="23"/>
    </row>
    <row r="66" spans="1:20" s="14" customFormat="1" ht="17.25" customHeight="1">
      <c r="A66" s="47"/>
      <c r="B66" s="11" t="s">
        <v>17</v>
      </c>
      <c r="C66" s="48">
        <f>+C50+C64</f>
        <v>5519.81015231291</v>
      </c>
      <c r="D66" s="48">
        <f aca="true" t="shared" si="4" ref="D66:O67">+D50+D64</f>
        <v>1517.8656536224053</v>
      </c>
      <c r="E66" s="48">
        <f t="shared" si="4"/>
        <v>1214.4443648559054</v>
      </c>
      <c r="F66" s="48">
        <f t="shared" si="4"/>
        <v>303.42128876649997</v>
      </c>
      <c r="G66" s="48">
        <f t="shared" si="4"/>
        <v>1123.0969154123572</v>
      </c>
      <c r="H66" s="48">
        <f t="shared" si="4"/>
        <v>27600.685231180738</v>
      </c>
      <c r="I66" s="48">
        <f t="shared" si="4"/>
        <v>12402.35575840246</v>
      </c>
      <c r="J66" s="48">
        <f t="shared" si="4"/>
        <v>15198.329472778278</v>
      </c>
      <c r="K66" s="48">
        <f t="shared" si="4"/>
        <v>17340.45981639821</v>
      </c>
      <c r="L66" s="48">
        <f t="shared" si="4"/>
        <v>220.00533677525</v>
      </c>
      <c r="M66" s="48">
        <f t="shared" si="4"/>
        <v>1158.3856917235337</v>
      </c>
      <c r="N66" s="48">
        <f t="shared" si="4"/>
        <v>2039.0989266741021</v>
      </c>
      <c r="O66" s="48">
        <f>+O50+O64</f>
        <v>16040.999266995732</v>
      </c>
      <c r="P66" s="12">
        <f>C66+D66+G66+H66+K66+L66+M66+N66+O66</f>
        <v>72560.40699109522</v>
      </c>
      <c r="Q66" s="13">
        <f t="shared" si="0"/>
        <v>100</v>
      </c>
      <c r="S66" s="15">
        <f>(P66-P67)/P67*100</f>
        <v>19.456100852251552</v>
      </c>
      <c r="T66" s="16">
        <f>P66-P67</f>
        <v>11818.087031362855</v>
      </c>
    </row>
    <row r="67" spans="1:20" s="21" customFormat="1" ht="16.5" customHeight="1" thickBot="1">
      <c r="A67" s="49"/>
      <c r="B67" s="58" t="s">
        <v>22</v>
      </c>
      <c r="C67" s="59">
        <f>+C51+C65</f>
        <v>5086.871350085876</v>
      </c>
      <c r="D67" s="59">
        <f t="shared" si="4"/>
        <v>1620.3375853523312</v>
      </c>
      <c r="E67" s="59">
        <f t="shared" si="4"/>
        <v>1198.1734030648313</v>
      </c>
      <c r="F67" s="59">
        <f t="shared" si="4"/>
        <v>422.2141822875</v>
      </c>
      <c r="G67" s="59">
        <f t="shared" si="4"/>
        <v>1155.8489695462908</v>
      </c>
      <c r="H67" s="59">
        <f t="shared" si="4"/>
        <v>23118.04665947965</v>
      </c>
      <c r="I67" s="59">
        <f t="shared" si="4"/>
        <v>10886.579410759354</v>
      </c>
      <c r="J67" s="59">
        <f t="shared" si="4"/>
        <v>12231.467248720297</v>
      </c>
      <c r="K67" s="59">
        <f t="shared" si="4"/>
        <v>14489.104685355542</v>
      </c>
      <c r="L67" s="59">
        <f t="shared" si="4"/>
        <v>226.22709168850002</v>
      </c>
      <c r="M67" s="59">
        <f t="shared" si="4"/>
        <v>1103.50778365094</v>
      </c>
      <c r="N67" s="59">
        <f t="shared" si="4"/>
        <v>1738.841341149685</v>
      </c>
      <c r="O67" s="59">
        <f t="shared" si="4"/>
        <v>12203.534493423558</v>
      </c>
      <c r="P67" s="60">
        <f>C67+D67+G67+H67+K67+L67+M67+N67+O67</f>
        <v>60742.31995973237</v>
      </c>
      <c r="Q67" s="61">
        <f>+(P67/P$67)*100</f>
        <v>100</v>
      </c>
      <c r="S67" s="62"/>
      <c r="T67" s="63"/>
    </row>
    <row r="68" spans="2:20" ht="15" customHeight="1">
      <c r="B68" s="68" t="s">
        <v>60</v>
      </c>
      <c r="C68" s="69"/>
      <c r="D68" s="69"/>
      <c r="E68" s="69"/>
      <c r="F68" s="69"/>
      <c r="G68" s="69"/>
      <c r="H68" s="69"/>
      <c r="I68" s="69"/>
      <c r="J68" s="69"/>
      <c r="K68" s="69"/>
      <c r="L68" s="69"/>
      <c r="M68" s="69"/>
      <c r="N68" s="69"/>
      <c r="O68" s="69"/>
      <c r="P68" s="69"/>
      <c r="Q68" s="69"/>
      <c r="R68" s="69"/>
      <c r="S68" s="69"/>
      <c r="T68" s="70"/>
    </row>
    <row r="69" spans="2:20" ht="15" customHeight="1" thickBot="1">
      <c r="B69" s="71"/>
      <c r="C69" s="72"/>
      <c r="D69" s="72"/>
      <c r="E69" s="72"/>
      <c r="F69" s="72"/>
      <c r="G69" s="72"/>
      <c r="H69" s="72"/>
      <c r="I69" s="72"/>
      <c r="J69" s="72"/>
      <c r="K69" s="72"/>
      <c r="L69" s="72"/>
      <c r="M69" s="72"/>
      <c r="N69" s="72"/>
      <c r="O69" s="72"/>
      <c r="P69" s="72"/>
      <c r="Q69" s="72"/>
      <c r="R69" s="72"/>
      <c r="S69" s="72"/>
      <c r="T69" s="73"/>
    </row>
    <row r="70" spans="1:21" s="54" customFormat="1" ht="12.75" customHeight="1" thickBot="1">
      <c r="A70" s="56" t="s">
        <v>61</v>
      </c>
      <c r="B70" s="65" t="s">
        <v>62</v>
      </c>
      <c r="C70" s="66"/>
      <c r="D70" s="66"/>
      <c r="E70" s="66"/>
      <c r="F70" s="66"/>
      <c r="G70" s="67"/>
      <c r="H70" s="56"/>
      <c r="I70" s="56"/>
      <c r="J70" s="56"/>
      <c r="K70" s="53"/>
      <c r="L70" s="52"/>
      <c r="M70" s="52"/>
      <c r="N70" s="52"/>
      <c r="O70" s="52"/>
      <c r="P70" s="52"/>
      <c r="Q70" s="53"/>
      <c r="U70" s="55"/>
    </row>
    <row r="71" spans="3:16" ht="31.5">
      <c r="C71" s="64" t="s">
        <v>4</v>
      </c>
      <c r="D71" s="64" t="s">
        <v>5</v>
      </c>
      <c r="E71" s="64" t="s">
        <v>6</v>
      </c>
      <c r="F71" s="64" t="s">
        <v>7</v>
      </c>
      <c r="G71" s="64" t="s">
        <v>8</v>
      </c>
      <c r="H71" s="7" t="s">
        <v>9</v>
      </c>
      <c r="I71" s="7" t="s">
        <v>10</v>
      </c>
      <c r="J71" s="7" t="s">
        <v>11</v>
      </c>
      <c r="K71" s="7" t="s">
        <v>12</v>
      </c>
      <c r="L71" s="7" t="s">
        <v>13</v>
      </c>
      <c r="M71" s="7" t="s">
        <v>14</v>
      </c>
      <c r="N71" s="7" t="s">
        <v>15</v>
      </c>
      <c r="O71" s="7" t="s">
        <v>16</v>
      </c>
      <c r="P71" s="7" t="s">
        <v>17</v>
      </c>
    </row>
    <row r="73" spans="2:20" ht="15">
      <c r="B73" s="3" t="s">
        <v>54</v>
      </c>
      <c r="C73" s="51">
        <f>+C52+C54+C56+C58</f>
        <v>2716.3498770280003</v>
      </c>
      <c r="D73" s="51">
        <f aca="true" t="shared" si="5" ref="D73:N73">+D52+D54+D56+D58</f>
        <v>752.32091348</v>
      </c>
      <c r="E73" s="51">
        <f t="shared" si="5"/>
        <v>501.066472834</v>
      </c>
      <c r="F73" s="51">
        <f t="shared" si="5"/>
        <v>251.25444064599998</v>
      </c>
      <c r="G73" s="51">
        <f t="shared" si="5"/>
        <v>625.471479401</v>
      </c>
      <c r="H73" s="51">
        <f t="shared" si="5"/>
        <v>12890.229589534</v>
      </c>
      <c r="I73" s="51">
        <f t="shared" si="5"/>
        <v>4691.666926004001</v>
      </c>
      <c r="J73" s="51">
        <f t="shared" si="5"/>
        <v>8198.56266353</v>
      </c>
      <c r="K73" s="51">
        <f t="shared" si="5"/>
        <v>10337.787244199999</v>
      </c>
      <c r="L73" s="51">
        <f t="shared" si="5"/>
        <v>159.6468276</v>
      </c>
      <c r="M73" s="51">
        <f t="shared" si="5"/>
        <v>410.26512865800004</v>
      </c>
      <c r="N73" s="51">
        <f t="shared" si="5"/>
        <v>727.6188813189999</v>
      </c>
      <c r="O73" s="51">
        <f>+O52+O54+O56+O58+O60+O62</f>
        <v>8987.803040766</v>
      </c>
      <c r="P73" s="51">
        <f>+C73+D73+G73+H73+K73+L73+M73+N73+O73</f>
        <v>37607.492981986</v>
      </c>
      <c r="Q73" s="51"/>
      <c r="S73" s="51"/>
      <c r="T73" s="51"/>
    </row>
    <row r="74" spans="1:19" ht="15">
      <c r="A74" s="3"/>
      <c r="B74" s="3" t="s">
        <v>55</v>
      </c>
      <c r="C74" s="51">
        <f aca="true" t="shared" si="6" ref="C74:P74">+C4+C6+C8+C10+C12+C14+C16+C18+C20+C22+C24+C26+C28+C30+C32+C34+C38+C40+C42+C44+C46+C48+C36</f>
        <v>2803.4602752849096</v>
      </c>
      <c r="D74" s="51">
        <f t="shared" si="6"/>
        <v>765.5447401424053</v>
      </c>
      <c r="E74" s="51">
        <f t="shared" si="6"/>
        <v>713.3778920219053</v>
      </c>
      <c r="F74" s="51">
        <f t="shared" si="6"/>
        <v>52.166848120500006</v>
      </c>
      <c r="G74" s="51">
        <f t="shared" si="6"/>
        <v>497.6254360113572</v>
      </c>
      <c r="H74" s="51">
        <f t="shared" si="6"/>
        <v>14710.455641646737</v>
      </c>
      <c r="I74" s="51">
        <f t="shared" si="6"/>
        <v>7710.688832398459</v>
      </c>
      <c r="J74" s="51">
        <f t="shared" si="6"/>
        <v>6999.766809248278</v>
      </c>
      <c r="K74" s="51">
        <f t="shared" si="6"/>
        <v>7002.67257219821</v>
      </c>
      <c r="L74" s="51">
        <f t="shared" si="6"/>
        <v>60.358509175250006</v>
      </c>
      <c r="M74" s="51">
        <f t="shared" si="6"/>
        <v>748.1205630655337</v>
      </c>
      <c r="N74" s="51">
        <f t="shared" si="6"/>
        <v>1311.4800453551022</v>
      </c>
      <c r="O74" s="51">
        <f t="shared" si="6"/>
        <v>7053.196226229732</v>
      </c>
      <c r="P74" s="51">
        <f t="shared" si="6"/>
        <v>34952.914009109234</v>
      </c>
      <c r="Q74" s="51"/>
      <c r="S74" s="51"/>
    </row>
    <row r="75" spans="1:19" ht="15">
      <c r="A75" s="3"/>
      <c r="B75" s="3" t="s">
        <v>56</v>
      </c>
      <c r="C75" s="51">
        <f>+C73+C74</f>
        <v>5519.81015231291</v>
      </c>
      <c r="D75" s="51">
        <f aca="true" t="shared" si="7" ref="D75:O75">+D73+D74</f>
        <v>1517.8656536224053</v>
      </c>
      <c r="E75" s="51">
        <f t="shared" si="7"/>
        <v>1214.4443648559054</v>
      </c>
      <c r="F75" s="51">
        <f t="shared" si="7"/>
        <v>303.42128876649997</v>
      </c>
      <c r="G75" s="51">
        <f t="shared" si="7"/>
        <v>1123.0969154123572</v>
      </c>
      <c r="H75" s="51">
        <f t="shared" si="7"/>
        <v>27600.685231180738</v>
      </c>
      <c r="I75" s="51">
        <f t="shared" si="7"/>
        <v>12402.35575840246</v>
      </c>
      <c r="J75" s="51">
        <f t="shared" si="7"/>
        <v>15198.329472778278</v>
      </c>
      <c r="K75" s="51">
        <f t="shared" si="7"/>
        <v>17340.45981639821</v>
      </c>
      <c r="L75" s="51">
        <f t="shared" si="7"/>
        <v>220.00533677525</v>
      </c>
      <c r="M75" s="51">
        <f t="shared" si="7"/>
        <v>1158.3856917235337</v>
      </c>
      <c r="N75" s="51">
        <f t="shared" si="7"/>
        <v>2039.0989266741021</v>
      </c>
      <c r="O75" s="51">
        <f t="shared" si="7"/>
        <v>16040.999266995732</v>
      </c>
      <c r="P75" s="51">
        <f>+C75+D75+G75+H75+K75+L75+M75+N75+O75</f>
        <v>72560.40699109522</v>
      </c>
      <c r="Q75" s="51"/>
      <c r="S75" s="51"/>
    </row>
    <row r="77" spans="1:10" ht="15">
      <c r="A77" s="3"/>
      <c r="J77" s="51"/>
    </row>
  </sheetData>
  <sheetProtection/>
  <mergeCells count="3">
    <mergeCell ref="A1:L1"/>
    <mergeCell ref="B68:T69"/>
    <mergeCell ref="B70:G70"/>
  </mergeCells>
  <printOptions horizontalCentered="1" verticalCentered="1"/>
  <pageMargins left="0.25" right="0.25" top="0.75" bottom="0.75" header="0.3" footer="0.3"/>
  <pageSetup fitToHeight="2" horizontalDpi="600" verticalDpi="600" orientation="landscape" paperSize="9" scale="63" r:id="rId1"/>
  <rowBreaks count="1" manualBreakCount="1">
    <brk id="37"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ravinder</dc:creator>
  <cp:keywords/>
  <dc:description/>
  <cp:lastModifiedBy>ravinder</cp:lastModifiedBy>
  <cp:lastPrinted>2017-11-08T12:19:46Z</cp:lastPrinted>
  <dcterms:created xsi:type="dcterms:W3CDTF">2017-11-03T06:02:33Z</dcterms:created>
  <dcterms:modified xsi:type="dcterms:W3CDTF">2017-11-08T12:19:47Z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