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Journal (Crore) IMP" sheetId="1" r:id="rId1"/>
  </sheets>
  <externalReferences>
    <externalReference r:id="rId4"/>
  </externalReferences>
  <definedNames>
    <definedName name="_xlnm.Print_Area" localSheetId="0">'Journal (Crore) IMP'!$A$1:$Q$67</definedName>
  </definedNames>
  <calcPr fullCalcOnLoad="1"/>
</workbook>
</file>

<file path=xl/sharedStrings.xml><?xml version="1.0" encoding="utf-8"?>
<sst xmlns="http://schemas.openxmlformats.org/spreadsheetml/2006/main" count="103" uniqueCount="52">
  <si>
    <t>(`crore)</t>
  </si>
  <si>
    <t>Sl No.</t>
  </si>
  <si>
    <t>Insurer</t>
  </si>
  <si>
    <t>Fire</t>
  </si>
  <si>
    <t xml:space="preserve">Marine </t>
  </si>
  <si>
    <t>Marine Cargo</t>
  </si>
  <si>
    <t>Marine Hull</t>
  </si>
  <si>
    <t>Engineering</t>
  </si>
  <si>
    <t xml:space="preserve">Motor </t>
  </si>
  <si>
    <t>Motor OD</t>
  </si>
  <si>
    <t>Motor TP</t>
  </si>
  <si>
    <t>Health</t>
  </si>
  <si>
    <t>Aviation</t>
  </si>
  <si>
    <t>Liability</t>
  </si>
  <si>
    <t>Personal Accident</t>
  </si>
  <si>
    <t>All Others</t>
  </si>
  <si>
    <t>Grand Total</t>
  </si>
  <si>
    <t>Market Share (%_</t>
  </si>
  <si>
    <t>Royal Sundaram</t>
  </si>
  <si>
    <t>Previous year</t>
  </si>
  <si>
    <t xml:space="preserve">TATA-AIG </t>
  </si>
  <si>
    <t>Reliance</t>
  </si>
  <si>
    <t>IFFCO Tokio</t>
  </si>
  <si>
    <t>ICICI Lombard</t>
  </si>
  <si>
    <t>Bajaj Allianz</t>
  </si>
  <si>
    <t>HDFC ERGO</t>
  </si>
  <si>
    <t>Cholamandalam</t>
  </si>
  <si>
    <t xml:space="preserve">Future Generali </t>
  </si>
  <si>
    <t xml:space="preserve">Universal Sompo </t>
  </si>
  <si>
    <t>Shriram</t>
  </si>
  <si>
    <t>Bharti Axa</t>
  </si>
  <si>
    <t>Raheja QBE</t>
  </si>
  <si>
    <t xml:space="preserve">SBI </t>
  </si>
  <si>
    <t>L&amp;T</t>
  </si>
  <si>
    <t>Magma HDI</t>
  </si>
  <si>
    <t>Liberty Videocon</t>
  </si>
  <si>
    <t>NA</t>
  </si>
  <si>
    <t>Star Health &amp; Allied Insurance</t>
  </si>
  <si>
    <t xml:space="preserve">Apollo MUNICH </t>
  </si>
  <si>
    <t xml:space="preserve">Max BUPA </t>
  </si>
  <si>
    <t>Religare Health</t>
  </si>
  <si>
    <t>Cigna TTK</t>
  </si>
  <si>
    <t>Private Total</t>
  </si>
  <si>
    <t xml:space="preserve">New India </t>
  </si>
  <si>
    <t>National</t>
  </si>
  <si>
    <t xml:space="preserve">United India </t>
  </si>
  <si>
    <t>Oriental</t>
  </si>
  <si>
    <t xml:space="preserve">ECGC </t>
  </si>
  <si>
    <t>AIC of India</t>
  </si>
  <si>
    <t>Public Total</t>
  </si>
  <si>
    <t xml:space="preserve">            Compiled on the basis of data submitted by the Insurance companies</t>
  </si>
  <si>
    <t>Gross premium underwritten by non-life insurers within India (segment wise) :  March, 2014 (Provisional &amp; Unaudited)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</si>
</sst>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Cambria"/>
      <family val="1"/>
    </font>
    <font>
      <sz val="12"/>
      <name val="Cambria"/>
      <family val="1"/>
    </font>
    <font>
      <sz val="11"/>
      <name val="Baskerville"/>
      <family val="1"/>
    </font>
    <font>
      <sz val="10"/>
      <name val="Rupee Foradian"/>
      <family val="2"/>
    </font>
    <font>
      <b/>
      <sz val="11"/>
      <name val="Baskerville"/>
      <family val="1"/>
    </font>
    <font>
      <i/>
      <sz val="12"/>
      <name val="Cambria"/>
      <family val="1"/>
    </font>
    <font>
      <i/>
      <sz val="11"/>
      <name val="Baskerville"/>
      <family val="1"/>
    </font>
    <font>
      <b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sz val="10"/>
      <name val="Baskerville"/>
      <family val="1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14" fillId="0" borderId="0">
      <alignment vertical="top"/>
      <protection/>
    </xf>
    <xf numFmtId="0" fontId="14" fillId="0" borderId="0">
      <alignment vertical="top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 vertical="top"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101" applyFont="1" applyAlignment="1">
      <alignment/>
    </xf>
    <xf numFmtId="4" fontId="4" fillId="0" borderId="0" xfId="101" applyNumberFormat="1" applyFont="1" applyAlignment="1">
      <alignment/>
    </xf>
    <xf numFmtId="0" fontId="5" fillId="0" borderId="0" xfId="101" applyFont="1" applyAlignment="1">
      <alignment/>
    </xf>
    <xf numFmtId="0" fontId="4" fillId="0" borderId="0" xfId="101" applyFont="1" applyAlignment="1">
      <alignment horizontal="center"/>
    </xf>
    <xf numFmtId="0" fontId="6" fillId="0" borderId="10" xfId="101" applyFont="1" applyBorder="1" applyAlignment="1">
      <alignment horizontal="right"/>
    </xf>
    <xf numFmtId="0" fontId="3" fillId="0" borderId="11" xfId="101" applyFont="1" applyBorder="1" applyAlignment="1">
      <alignment horizontal="center" vertical="center"/>
    </xf>
    <xf numFmtId="0" fontId="3" fillId="0" borderId="11" xfId="101" applyFont="1" applyBorder="1" applyAlignment="1">
      <alignment horizontal="center" vertical="center" wrapText="1"/>
    </xf>
    <xf numFmtId="0" fontId="3" fillId="0" borderId="11" xfId="101" applyFont="1" applyBorder="1" applyAlignment="1">
      <alignment horizontal="center"/>
    </xf>
    <xf numFmtId="0" fontId="3" fillId="0" borderId="11" xfId="101" applyFont="1" applyBorder="1" applyAlignment="1">
      <alignment/>
    </xf>
    <xf numFmtId="4" fontId="3" fillId="0" borderId="11" xfId="101" applyNumberFormat="1" applyFont="1" applyBorder="1" applyAlignment="1">
      <alignment/>
    </xf>
    <xf numFmtId="2" fontId="3" fillId="0" borderId="11" xfId="101" applyNumberFormat="1" applyFont="1" applyBorder="1" applyAlignment="1">
      <alignment/>
    </xf>
    <xf numFmtId="0" fontId="7" fillId="0" borderId="0" xfId="101" applyFont="1" applyAlignment="1">
      <alignment/>
    </xf>
    <xf numFmtId="0" fontId="8" fillId="0" borderId="11" xfId="101" applyFont="1" applyBorder="1" applyAlignment="1">
      <alignment horizontal="center"/>
    </xf>
    <xf numFmtId="0" fontId="8" fillId="0" borderId="11" xfId="101" applyFont="1" applyBorder="1" applyAlignment="1">
      <alignment/>
    </xf>
    <xf numFmtId="4" fontId="8" fillId="0" borderId="11" xfId="101" applyNumberFormat="1" applyFont="1" applyBorder="1" applyAlignment="1">
      <alignment/>
    </xf>
    <xf numFmtId="2" fontId="8" fillId="0" borderId="11" xfId="101" applyNumberFormat="1" applyFont="1" applyBorder="1" applyAlignment="1">
      <alignment/>
    </xf>
    <xf numFmtId="0" fontId="9" fillId="0" borderId="0" xfId="101" applyFont="1" applyAlignment="1">
      <alignment/>
    </xf>
    <xf numFmtId="4" fontId="4" fillId="0" borderId="11" xfId="101" applyNumberFormat="1" applyFont="1" applyBorder="1" applyAlignment="1">
      <alignment/>
    </xf>
    <xf numFmtId="4" fontId="8" fillId="0" borderId="11" xfId="101" applyNumberFormat="1" applyFont="1" applyBorder="1" applyAlignment="1">
      <alignment horizontal="right"/>
    </xf>
    <xf numFmtId="0" fontId="3" fillId="0" borderId="11" xfId="101" applyFont="1" applyBorder="1" applyAlignment="1">
      <alignment wrapText="1"/>
    </xf>
    <xf numFmtId="4" fontId="8" fillId="0" borderId="11" xfId="101" applyNumberFormat="1" applyFont="1" applyBorder="1" applyAlignment="1">
      <alignment horizontal="center"/>
    </xf>
    <xf numFmtId="4" fontId="3" fillId="0" borderId="11" xfId="101" applyNumberFormat="1" applyFont="1" applyBorder="1" applyAlignment="1">
      <alignment horizontal="center"/>
    </xf>
    <xf numFmtId="4" fontId="9" fillId="0" borderId="0" xfId="101" applyNumberFormat="1" applyFont="1" applyAlignment="1">
      <alignment/>
    </xf>
    <xf numFmtId="4" fontId="10" fillId="0" borderId="12" xfId="101" applyNumberFormat="1" applyFont="1" applyBorder="1" applyAlignment="1">
      <alignment/>
    </xf>
    <xf numFmtId="4" fontId="11" fillId="0" borderId="12" xfId="101" applyNumberFormat="1" applyFont="1" applyBorder="1" applyAlignment="1">
      <alignment/>
    </xf>
    <xf numFmtId="0" fontId="7" fillId="0" borderId="11" xfId="101" applyFont="1" applyBorder="1" applyAlignment="1">
      <alignment horizontal="center"/>
    </xf>
    <xf numFmtId="4" fontId="7" fillId="0" borderId="11" xfId="101" applyNumberFormat="1" applyFont="1" applyBorder="1" applyAlignment="1">
      <alignment/>
    </xf>
    <xf numFmtId="4" fontId="7" fillId="0" borderId="0" xfId="101" applyNumberFormat="1" applyFont="1" applyAlignment="1">
      <alignment/>
    </xf>
    <xf numFmtId="0" fontId="9" fillId="0" borderId="11" xfId="101" applyFont="1" applyBorder="1" applyAlignment="1">
      <alignment horizontal="center"/>
    </xf>
    <xf numFmtId="4" fontId="9" fillId="0" borderId="11" xfId="101" applyNumberFormat="1" applyFont="1" applyBorder="1" applyAlignment="1">
      <alignment/>
    </xf>
    <xf numFmtId="0" fontId="5" fillId="0" borderId="0" xfId="101" applyFont="1" applyAlignment="1">
      <alignment horizontal="center"/>
    </xf>
    <xf numFmtId="0" fontId="12" fillId="0" borderId="0" xfId="101" applyFont="1" applyAlignment="1">
      <alignment horizontal="left"/>
    </xf>
    <xf numFmtId="0" fontId="12" fillId="0" borderId="0" xfId="101" applyFont="1" applyAlignment="1">
      <alignment/>
    </xf>
    <xf numFmtId="4" fontId="12" fillId="0" borderId="0" xfId="101" applyNumberFormat="1" applyFont="1" applyAlignment="1">
      <alignment/>
    </xf>
    <xf numFmtId="0" fontId="13" fillId="0" borderId="0" xfId="101" applyFont="1" applyAlignment="1">
      <alignment/>
    </xf>
    <xf numFmtId="4" fontId="13" fillId="0" borderId="0" xfId="101" applyNumberFormat="1" applyFont="1" applyAlignment="1">
      <alignment/>
    </xf>
    <xf numFmtId="4" fontId="5" fillId="0" borderId="0" xfId="101" applyNumberFormat="1" applyFont="1" applyAlignment="1">
      <alignment/>
    </xf>
    <xf numFmtId="0" fontId="3" fillId="0" borderId="0" xfId="101" applyFont="1" applyAlignment="1">
      <alignment horizontal="left"/>
    </xf>
    <xf numFmtId="0" fontId="12" fillId="0" borderId="0" xfId="101" applyFont="1" applyAlignment="1">
      <alignment/>
    </xf>
  </cellXfs>
  <cellStyles count="134">
    <cellStyle name="Normal" xfId="0"/>
    <cellStyle name="_cost_dre_final_tally_sch5_011" xfId="15"/>
    <cellStyle name="_cost_dre_final_tally_sch5_011 2" xfId="16"/>
    <cellStyle name="_cost_dre_final_tally_sch5_011 2 2" xfId="17"/>
    <cellStyle name="_cost_dre_final_tally_sch5_011 3" xfId="18"/>
    <cellStyle name="_cost_dre_final_tally_sch5_011 4" xfId="19"/>
    <cellStyle name="_cost_dre_final_tally_sch5_011 5" xfId="20"/>
    <cellStyle name="_cost_dre_final_tally_sch5_011 6" xfId="21"/>
    <cellStyle name="_cost_dre_final_tally_sch5_011 7" xfId="22"/>
    <cellStyle name="_cost_dre_final_tally_sch5_011 8" xfId="23"/>
    <cellStyle name="_cost_dre_final_tally_sch5_011 9" xfId="24"/>
    <cellStyle name="_ERO OOS As on 3 nOV'07" xfId="25"/>
    <cellStyle name="_Gross Premium Summary" xfId="26"/>
    <cellStyle name="_OOS OCT 07" xfId="27"/>
    <cellStyle name="_Premium &amp; SI" xfId="28"/>
    <cellStyle name="_Premium &amp; SI--revised" xfId="29"/>
    <cellStyle name="_TBBOM(~2 (2)" xfId="30"/>
    <cellStyle name="_TBBOM(~2 (2) 2" xfId="31"/>
    <cellStyle name="_TBBOM(~2 (2) 2 2" xfId="32"/>
    <cellStyle name="_TBBOM(~2 (2) 3" xfId="33"/>
    <cellStyle name="_TBBOM(~2 (2) 4" xfId="34"/>
    <cellStyle name="_TBBOM(~2 (2) 5" xfId="35"/>
    <cellStyle name="_TBBOM(~2 (2) 6" xfId="36"/>
    <cellStyle name="_TBBOM(~2 (2) 7" xfId="37"/>
    <cellStyle name="_TBBOM(~2 (2) 8" xfId="38"/>
    <cellStyle name="_TBBOM(~2 (2) 9" xfId="39"/>
    <cellStyle name="_Tbc_03_2001final" xfId="40"/>
    <cellStyle name="_Tbc_03_2001final 2" xfId="41"/>
    <cellStyle name="_Tbc_03_2001final 2 2" xfId="42"/>
    <cellStyle name="_Tbc_03_2001final 3" xfId="43"/>
    <cellStyle name="_Tbc_03_2001final 4" xfId="44"/>
    <cellStyle name="_Tbc_03_2001final 5" xfId="45"/>
    <cellStyle name="_Tbc_03_2001final 6" xfId="46"/>
    <cellStyle name="_Tbc_03_2001final 7" xfId="47"/>
    <cellStyle name="_Tbc_03_2001final 8" xfId="48"/>
    <cellStyle name="_Tbc_03_2001final 9" xfId="49"/>
    <cellStyle name="20% - Accent1" xfId="50"/>
    <cellStyle name="20% - Accent2" xfId="51"/>
    <cellStyle name="20% - Accent3" xfId="52"/>
    <cellStyle name="20% - Accent4" xfId="53"/>
    <cellStyle name="20% - Accent5" xfId="54"/>
    <cellStyle name="20% - Accent6" xfId="55"/>
    <cellStyle name="40% - Accent1" xfId="56"/>
    <cellStyle name="40% - Accent2" xfId="57"/>
    <cellStyle name="40% - Accent3" xfId="58"/>
    <cellStyle name="40% - Accent4" xfId="59"/>
    <cellStyle name="40% - Accent5" xfId="60"/>
    <cellStyle name="40% - Accent6" xfId="61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Accent1" xfId="68"/>
    <cellStyle name="Accent2" xfId="69"/>
    <cellStyle name="Accent3" xfId="70"/>
    <cellStyle name="Accent4" xfId="71"/>
    <cellStyle name="Accent5" xfId="72"/>
    <cellStyle name="Accent6" xfId="73"/>
    <cellStyle name="Bad" xfId="74"/>
    <cellStyle name="Calculation" xfId="75"/>
    <cellStyle name="Check Cell" xfId="76"/>
    <cellStyle name="Comma" xfId="77"/>
    <cellStyle name="Comma [0]" xfId="78"/>
    <cellStyle name="Comma 2 2" xfId="79"/>
    <cellStyle name="Comma 2 3" xfId="80"/>
    <cellStyle name="Comma 2 4" xfId="81"/>
    <cellStyle name="Comma 2 5" xfId="82"/>
    <cellStyle name="Comma 3 2" xfId="83"/>
    <cellStyle name="Comma 3 3" xfId="84"/>
    <cellStyle name="Comma 6" xfId="85"/>
    <cellStyle name="Comma 7" xfId="86"/>
    <cellStyle name="Currency" xfId="87"/>
    <cellStyle name="Currency [0]" xfId="88"/>
    <cellStyle name="Explanatory Text" xfId="89"/>
    <cellStyle name="Good" xfId="90"/>
    <cellStyle name="Heading 1" xfId="91"/>
    <cellStyle name="Heading 2" xfId="92"/>
    <cellStyle name="Heading 3" xfId="93"/>
    <cellStyle name="Heading 4" xfId="94"/>
    <cellStyle name="Input" xfId="95"/>
    <cellStyle name="Linked Cell" xfId="96"/>
    <cellStyle name="Neutral" xfId="97"/>
    <cellStyle name="Normal 10" xfId="98"/>
    <cellStyle name="Normal 12" xfId="99"/>
    <cellStyle name="Normal 18" xfId="100"/>
    <cellStyle name="Normal 2" xfId="101"/>
    <cellStyle name="Normal 2 2" xfId="102"/>
    <cellStyle name="Normal 2 2 2" xfId="103"/>
    <cellStyle name="Normal 2 2 2 2" xfId="104"/>
    <cellStyle name="Normal 2 3" xfId="105"/>
    <cellStyle name="Normal 2 4" xfId="106"/>
    <cellStyle name="Normal 2_Addtional disclosures" xfId="107"/>
    <cellStyle name="Normal 20" xfId="108"/>
    <cellStyle name="Normal 3" xfId="109"/>
    <cellStyle name="Normal 3 2" xfId="110"/>
    <cellStyle name="Normal 3 2 2" xfId="111"/>
    <cellStyle name="Normal 3 2 3" xfId="112"/>
    <cellStyle name="Normal 3 3" xfId="113"/>
    <cellStyle name="Normal 3 3 2" xfId="114"/>
    <cellStyle name="Normal 3 3 2 2" xfId="115"/>
    <cellStyle name="Normal 3 4" xfId="116"/>
    <cellStyle name="Normal 3 5" xfId="117"/>
    <cellStyle name="Normal 4" xfId="118"/>
    <cellStyle name="Normal 4 2" xfId="119"/>
    <cellStyle name="Normal 4 3" xfId="120"/>
    <cellStyle name="Normal 4 4" xfId="121"/>
    <cellStyle name="Normal 8" xfId="122"/>
    <cellStyle name="Normal 9" xfId="123"/>
    <cellStyle name="Note" xfId="124"/>
    <cellStyle name="Output" xfId="125"/>
    <cellStyle name="Percent" xfId="126"/>
    <cellStyle name="Percent 2 2" xfId="127"/>
    <cellStyle name="Percent 2 3" xfId="128"/>
    <cellStyle name="Percent 2 4" xfId="129"/>
    <cellStyle name="Style 1" xfId="130"/>
    <cellStyle name="Style 1 10" xfId="131"/>
    <cellStyle name="Style 1 10 2" xfId="132"/>
    <cellStyle name="Style 1 11" xfId="133"/>
    <cellStyle name="Style 1 12" xfId="134"/>
    <cellStyle name="Style 1 13" xfId="135"/>
    <cellStyle name="Style 1 14" xfId="136"/>
    <cellStyle name="Style 1 2" xfId="137"/>
    <cellStyle name="Style 1 3" xfId="138"/>
    <cellStyle name="Style 1 4" xfId="139"/>
    <cellStyle name="Style 1 5" xfId="140"/>
    <cellStyle name="Style 1 6" xfId="141"/>
    <cellStyle name="Style 1 7" xfId="142"/>
    <cellStyle name="Style 1 8" xfId="143"/>
    <cellStyle name="Style 1 9" xfId="144"/>
    <cellStyle name="Title" xfId="145"/>
    <cellStyle name="Total" xfId="146"/>
    <cellStyle name="Warning Text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ch,%202014(NON-LIFE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nal (Cr.)"/>
      <sheetName val="Journal (Crore) IMP"/>
      <sheetName val="Journal (Lakh)"/>
      <sheetName val="Sheet3"/>
      <sheetName val="Sheet2"/>
      <sheetName val="Royal"/>
      <sheetName val="Tata-AIG"/>
      <sheetName val="Reliance"/>
      <sheetName val="ICICI-Lom"/>
      <sheetName val="IFFCO"/>
      <sheetName val="Bajaj"/>
      <sheetName val="HDFC ERGO"/>
      <sheetName val="Cholamandalam"/>
      <sheetName val="United"/>
      <sheetName val="Oriental"/>
      <sheetName val="National"/>
      <sheetName val="New India"/>
      <sheetName val="FUTURE"/>
      <sheetName val="Universal"/>
      <sheetName val="ECGC"/>
      <sheetName val="Star Health"/>
      <sheetName val="APOLLO"/>
      <sheetName val="Max BUPA"/>
      <sheetName val="Shriram"/>
      <sheetName val="Bharti AXA"/>
      <sheetName val="Raheja QBE"/>
      <sheetName val="SBI "/>
      <sheetName val="L&amp;T"/>
      <sheetName val="Magma HDI"/>
      <sheetName val="AIC"/>
      <sheetName val="Religare Health"/>
      <sheetName val="Liberty"/>
      <sheetName val="Cigna"/>
      <sheetName val="Annexure -2"/>
      <sheetName val="rural_social_LOB_wise"/>
      <sheetName val="5 segments (Pol) IMP"/>
      <sheetName val="5 segments (Prem) IMP"/>
      <sheetName val="Fire"/>
      <sheetName val="Marine (T)"/>
      <sheetName val="Marine C"/>
      <sheetName val="Marine H"/>
      <sheetName val="Eng"/>
      <sheetName val="Motor (T)"/>
      <sheetName val="Motor TP"/>
      <sheetName val="Motor OD"/>
      <sheetName val="Health (T)"/>
      <sheetName val="Health Med"/>
      <sheetName val="Aviation"/>
      <sheetName val="Health Overseas"/>
      <sheetName val="Liability (T)"/>
      <sheetName val="PA"/>
      <sheetName val="Others"/>
      <sheetName val="5-Segments"/>
      <sheetName val="Crop"/>
      <sheetName val="Credit"/>
      <sheetName val="Misc"/>
      <sheetName val="TOTAL"/>
      <sheetName val="No.of Policies IMP"/>
      <sheetName val="Policies-2"/>
      <sheetName val="Sheet1"/>
    </sheetNames>
    <sheetDataSet>
      <sheetData sheetId="2">
        <row r="4">
          <cell r="C4">
            <v>6716.91024</v>
          </cell>
          <cell r="D4">
            <v>3106.5252200000004</v>
          </cell>
          <cell r="E4">
            <v>2875.34394</v>
          </cell>
          <cell r="F4">
            <v>231.18128000000002</v>
          </cell>
          <cell r="G4">
            <v>3684.3600500000002</v>
          </cell>
          <cell r="H4">
            <v>102246.12722000001</v>
          </cell>
          <cell r="I4">
            <v>72963.94408563658</v>
          </cell>
          <cell r="J4">
            <v>29282.183134363426</v>
          </cell>
          <cell r="K4">
            <v>21035.85809</v>
          </cell>
          <cell r="L4">
            <v>0</v>
          </cell>
          <cell r="M4">
            <v>1492.46878</v>
          </cell>
          <cell r="N4">
            <v>4058.8103800000004</v>
          </cell>
          <cell r="O4">
            <v>1358.68918</v>
          </cell>
        </row>
        <row r="5">
          <cell r="C5">
            <v>9252.90916</v>
          </cell>
          <cell r="D5">
            <v>2931.93459</v>
          </cell>
          <cell r="E5">
            <v>2776.87468</v>
          </cell>
          <cell r="F5">
            <v>155.05991</v>
          </cell>
          <cell r="G5">
            <v>3814.72796</v>
          </cell>
          <cell r="H5">
            <v>110566.96866000001</v>
          </cell>
          <cell r="I5">
            <v>81653.60178608747</v>
          </cell>
          <cell r="J5">
            <v>28913.36687391255</v>
          </cell>
          <cell r="K5">
            <v>20923.342770000003</v>
          </cell>
          <cell r="L5">
            <v>0</v>
          </cell>
          <cell r="M5">
            <v>2202.03521</v>
          </cell>
          <cell r="N5">
            <v>4807.55641</v>
          </cell>
          <cell r="O5">
            <v>1610.01879</v>
          </cell>
        </row>
        <row r="6">
          <cell r="C6">
            <v>34336.157900399936</v>
          </cell>
          <cell r="D6">
            <v>21924.6872498</v>
          </cell>
          <cell r="E6">
            <v>21924.6872498</v>
          </cell>
          <cell r="F6">
            <v>0</v>
          </cell>
          <cell r="G6">
            <v>6308.401700199997</v>
          </cell>
          <cell r="H6">
            <v>107484.62007719988</v>
          </cell>
          <cell r="I6">
            <v>70955.41977559956</v>
          </cell>
          <cell r="J6">
            <v>36529.20030160032</v>
          </cell>
          <cell r="K6">
            <v>21442.00560089999</v>
          </cell>
          <cell r="L6">
            <v>267.424816799999</v>
          </cell>
          <cell r="M6">
            <v>22021.283605499942</v>
          </cell>
          <cell r="N6">
            <v>14896.34517399997</v>
          </cell>
          <cell r="O6">
            <v>7590.15810599998</v>
          </cell>
        </row>
        <row r="7">
          <cell r="C7">
            <v>27445.809086400008</v>
          </cell>
          <cell r="D7">
            <v>21066.31537</v>
          </cell>
          <cell r="E7">
            <v>21066.31537</v>
          </cell>
          <cell r="F7">
            <v>0</v>
          </cell>
          <cell r="G7">
            <v>5117.0462606</v>
          </cell>
          <cell r="H7">
            <v>104417.75679259999</v>
          </cell>
          <cell r="I7">
            <v>73185.0268384001</v>
          </cell>
          <cell r="J7">
            <v>31232.72995419989</v>
          </cell>
          <cell r="K7">
            <v>18187.2365944</v>
          </cell>
          <cell r="L7">
            <v>109.999721</v>
          </cell>
          <cell r="M7">
            <v>19689.77425950001</v>
          </cell>
          <cell r="N7">
            <v>12016.164331900005</v>
          </cell>
          <cell r="O7">
            <v>5457.556948300001</v>
          </cell>
        </row>
        <row r="8">
          <cell r="C8">
            <v>17796.330045868</v>
          </cell>
          <cell r="D8">
            <v>4044.47496584</v>
          </cell>
          <cell r="E8">
            <v>3892.73652734</v>
          </cell>
          <cell r="F8">
            <v>151.7384385</v>
          </cell>
          <cell r="G8">
            <v>7233.566757902</v>
          </cell>
          <cell r="H8">
            <v>144464.5023011762</v>
          </cell>
          <cell r="I8">
            <v>76901.1241332</v>
          </cell>
          <cell r="J8">
            <v>67563.3781679762</v>
          </cell>
          <cell r="K8">
            <v>47009.1962785862</v>
          </cell>
          <cell r="L8">
            <v>295.5407891</v>
          </cell>
          <cell r="M8">
            <v>3551.4281013600003</v>
          </cell>
          <cell r="N8">
            <v>2788.382901831</v>
          </cell>
          <cell r="O8">
            <v>11699.067480448</v>
          </cell>
        </row>
        <row r="9">
          <cell r="C9">
            <v>16842.478108349</v>
          </cell>
          <cell r="D9">
            <v>2846.6160357501</v>
          </cell>
          <cell r="E9">
            <v>2781.0468139501</v>
          </cell>
          <cell r="F9">
            <v>65.5692218</v>
          </cell>
          <cell r="G9">
            <v>8489.4059662415</v>
          </cell>
          <cell r="H9">
            <v>129167.675956766</v>
          </cell>
          <cell r="I9">
            <v>74849.7604074</v>
          </cell>
          <cell r="J9">
            <v>54317.915549366</v>
          </cell>
          <cell r="K9">
            <v>29553.060842258397</v>
          </cell>
          <cell r="L9">
            <v>228.01416962</v>
          </cell>
          <cell r="M9">
            <v>3621.18252412</v>
          </cell>
          <cell r="N9">
            <v>2228.13578929</v>
          </cell>
          <cell r="O9">
            <v>8023.9637942055</v>
          </cell>
        </row>
        <row r="10">
          <cell r="C10">
            <v>21342.753323699995</v>
          </cell>
          <cell r="D10">
            <v>11740.944753500002</v>
          </cell>
          <cell r="E10">
            <v>10458.639267300001</v>
          </cell>
          <cell r="F10">
            <v>1282.3054862000001</v>
          </cell>
          <cell r="G10">
            <v>9346.737158099999</v>
          </cell>
          <cell r="H10">
            <v>176172.6537615</v>
          </cell>
          <cell r="I10">
            <v>104254.33539719999</v>
          </cell>
          <cell r="J10">
            <v>71918.31836430001</v>
          </cell>
          <cell r="K10">
            <v>28535.516523300008</v>
          </cell>
          <cell r="L10">
            <v>360.1162705999999</v>
          </cell>
          <cell r="M10">
            <v>4785.729136800001</v>
          </cell>
          <cell r="N10">
            <v>3075.030125399999</v>
          </cell>
          <cell r="O10">
            <v>37732.808160399996</v>
          </cell>
        </row>
        <row r="11">
          <cell r="C11">
            <v>17378.960929499997</v>
          </cell>
          <cell r="D11">
            <v>10213.866782400004</v>
          </cell>
          <cell r="E11">
            <v>8862.552690600005</v>
          </cell>
          <cell r="F11">
            <v>1351.3140917999997</v>
          </cell>
          <cell r="G11">
            <v>6620.829724799998</v>
          </cell>
          <cell r="H11">
            <v>158790.36699260006</v>
          </cell>
          <cell r="I11">
            <v>99580.47261520007</v>
          </cell>
          <cell r="J11">
            <v>59209.89437739999</v>
          </cell>
          <cell r="K11">
            <v>21079.098227100003</v>
          </cell>
          <cell r="L11">
            <v>590.8536941</v>
          </cell>
          <cell r="M11">
            <v>4030.8576979999993</v>
          </cell>
          <cell r="N11">
            <v>3025.8349555000004</v>
          </cell>
          <cell r="O11">
            <v>35287.470963199965</v>
          </cell>
        </row>
        <row r="12">
          <cell r="C12">
            <v>48701.54419464001</v>
          </cell>
          <cell r="D12">
            <v>25176.173958539002</v>
          </cell>
          <cell r="E12">
            <v>19002.506907044</v>
          </cell>
          <cell r="F12">
            <v>6173.667051495</v>
          </cell>
          <cell r="G12">
            <v>18139.781602411</v>
          </cell>
          <cell r="H12">
            <v>321380.0167901128</v>
          </cell>
          <cell r="I12">
            <v>207371.94243888682</v>
          </cell>
          <cell r="J12">
            <v>114008.07435122597</v>
          </cell>
          <cell r="K12">
            <v>157016.39048971434</v>
          </cell>
          <cell r="L12">
            <v>4185.112905673998</v>
          </cell>
          <cell r="M12">
            <v>15146.862985569</v>
          </cell>
          <cell r="N12">
            <v>19998.065638711665</v>
          </cell>
          <cell r="O12">
            <v>75872.50434928198</v>
          </cell>
        </row>
        <row r="13">
          <cell r="C13">
            <v>38034.029769145</v>
          </cell>
          <cell r="D13">
            <v>22918.900581341004</v>
          </cell>
          <cell r="E13">
            <v>16055.945257441002</v>
          </cell>
          <cell r="F13">
            <v>6862.9553239</v>
          </cell>
          <cell r="G13">
            <v>18850.148842739</v>
          </cell>
          <cell r="H13">
            <v>270576.06696074625</v>
          </cell>
          <cell r="I13">
            <v>182977.37699960425</v>
          </cell>
          <cell r="J13">
            <v>87598.68996114198</v>
          </cell>
          <cell r="K13">
            <v>166516.97151812384</v>
          </cell>
          <cell r="L13">
            <v>7069.362529632</v>
          </cell>
          <cell r="M13">
            <v>14235.343845508</v>
          </cell>
          <cell r="N13">
            <v>16896.834471828937</v>
          </cell>
          <cell r="O13">
            <v>58300.83832215797</v>
          </cell>
        </row>
        <row r="14">
          <cell r="C14">
            <v>38833.05439</v>
          </cell>
          <cell r="D14">
            <v>12210.39284</v>
          </cell>
          <cell r="E14">
            <v>11230.07421</v>
          </cell>
          <cell r="F14">
            <v>980.31863</v>
          </cell>
          <cell r="G14">
            <v>12893.15881</v>
          </cell>
          <cell r="H14">
            <v>269984.75798999995</v>
          </cell>
          <cell r="I14">
            <v>186220.90092</v>
          </cell>
          <cell r="J14">
            <v>83763.85707</v>
          </cell>
          <cell r="K14">
            <v>74366.42528</v>
          </cell>
          <cell r="L14">
            <v>735.96433</v>
          </cell>
          <cell r="M14">
            <v>16853.86351</v>
          </cell>
          <cell r="N14">
            <v>5403.45462</v>
          </cell>
          <cell r="O14">
            <v>20363.826279999997</v>
          </cell>
        </row>
        <row r="15">
          <cell r="C15">
            <v>35612.58968</v>
          </cell>
          <cell r="D15">
            <v>9726.7646</v>
          </cell>
          <cell r="E15">
            <v>9579.02173</v>
          </cell>
          <cell r="F15">
            <v>147.74287</v>
          </cell>
          <cell r="G15">
            <v>13388.55885</v>
          </cell>
          <cell r="H15">
            <v>239923.46023000003</v>
          </cell>
          <cell r="I15">
            <v>170738.63818</v>
          </cell>
          <cell r="J15">
            <v>69184.82205</v>
          </cell>
          <cell r="K15">
            <v>59484.880580000005</v>
          </cell>
          <cell r="L15">
            <v>715.13129</v>
          </cell>
          <cell r="M15">
            <v>14684.57426</v>
          </cell>
          <cell r="N15">
            <v>5652.37699</v>
          </cell>
          <cell r="O15">
            <v>20952.01379</v>
          </cell>
        </row>
        <row r="16">
          <cell r="C16">
            <v>32073.191333829</v>
          </cell>
          <cell r="D16">
            <v>8745.294389760998</v>
          </cell>
          <cell r="E16">
            <v>7207.629857634999</v>
          </cell>
          <cell r="F16">
            <v>1537.664532126</v>
          </cell>
          <cell r="G16">
            <v>7007.2965636320005</v>
          </cell>
          <cell r="H16">
            <v>100406.05823719999</v>
          </cell>
          <cell r="I16">
            <v>63511.92816329999</v>
          </cell>
          <cell r="J16">
            <v>36894.1300739</v>
          </cell>
          <cell r="K16">
            <v>61681.790156276285</v>
          </cell>
          <cell r="L16">
            <v>2233.9503999959998</v>
          </cell>
          <cell r="M16">
            <v>11690.855034400998</v>
          </cell>
          <cell r="N16">
            <v>29940.25656959694</v>
          </cell>
          <cell r="O16">
            <v>36919.98121138497</v>
          </cell>
        </row>
        <row r="17">
          <cell r="C17">
            <v>29910.944268102</v>
          </cell>
          <cell r="D17">
            <v>7677.786240875001</v>
          </cell>
          <cell r="E17">
            <v>6053.24793732</v>
          </cell>
          <cell r="F17">
            <v>1624.5383035550003</v>
          </cell>
          <cell r="G17">
            <v>7075.093206842</v>
          </cell>
          <cell r="H17">
            <v>80343.75815249998</v>
          </cell>
          <cell r="I17">
            <v>53955.36710019999</v>
          </cell>
          <cell r="J17">
            <v>26388.391052299998</v>
          </cell>
          <cell r="K17">
            <v>52150.127172300236</v>
          </cell>
          <cell r="L17">
            <v>2484.8528927</v>
          </cell>
          <cell r="M17">
            <v>10779.881527962001</v>
          </cell>
          <cell r="N17">
            <v>25367.64676245305</v>
          </cell>
          <cell r="O17">
            <v>29529.529514669994</v>
          </cell>
        </row>
        <row r="18">
          <cell r="C18">
            <v>10990.438340800001</v>
          </cell>
          <cell r="D18">
            <v>6493.671151400003</v>
          </cell>
          <cell r="E18">
            <v>6492.614541400003</v>
          </cell>
          <cell r="F18">
            <v>1.05661</v>
          </cell>
          <cell r="G18">
            <v>2769.5703507000003</v>
          </cell>
          <cell r="H18">
            <v>124970.83141540001</v>
          </cell>
          <cell r="I18">
            <v>62975.11103109994</v>
          </cell>
          <cell r="J18">
            <v>61995.72038430007</v>
          </cell>
          <cell r="K18">
            <v>19917.990803033335</v>
          </cell>
          <cell r="L18">
            <v>0</v>
          </cell>
          <cell r="M18">
            <v>1449.7232721</v>
          </cell>
          <cell r="N18">
            <v>5957.368153699998</v>
          </cell>
          <cell r="O18">
            <v>12895.075713262502</v>
          </cell>
        </row>
        <row r="19">
          <cell r="C19">
            <v>9354.036842526777</v>
          </cell>
          <cell r="D19">
            <v>5098.472707430085</v>
          </cell>
          <cell r="E19">
            <v>5097.416097430086</v>
          </cell>
          <cell r="F19">
            <v>1.05661</v>
          </cell>
          <cell r="G19">
            <v>3294.6128162621035</v>
          </cell>
          <cell r="H19">
            <v>106645.66201750415</v>
          </cell>
          <cell r="I19">
            <v>59393.52802100416</v>
          </cell>
          <cell r="J19">
            <v>47252.133996499986</v>
          </cell>
          <cell r="K19">
            <v>28700.116209167878</v>
          </cell>
          <cell r="L19">
            <v>0</v>
          </cell>
          <cell r="M19">
            <v>1225.2485170232999</v>
          </cell>
          <cell r="N19">
            <v>5330.260921836724</v>
          </cell>
          <cell r="O19">
            <v>2440.646179235052</v>
          </cell>
        </row>
        <row r="20">
          <cell r="C20">
            <v>11738.4492339</v>
          </cell>
          <cell r="D20">
            <v>5117.4422958</v>
          </cell>
          <cell r="E20">
            <v>5117.4422958</v>
          </cell>
          <cell r="F20">
            <v>0</v>
          </cell>
          <cell r="G20">
            <v>3805.585901</v>
          </cell>
          <cell r="H20">
            <v>70802.7737578</v>
          </cell>
          <cell r="I20">
            <v>50000.7852005</v>
          </cell>
          <cell r="J20">
            <v>20801.9885573</v>
          </cell>
          <cell r="K20">
            <v>13245.0117029</v>
          </cell>
          <cell r="L20">
            <v>0</v>
          </cell>
          <cell r="M20">
            <v>3475.6077174</v>
          </cell>
          <cell r="N20">
            <v>5027.9508565</v>
          </cell>
          <cell r="O20">
            <v>13229.6020095</v>
          </cell>
        </row>
        <row r="21">
          <cell r="C21">
            <v>10634.3704863</v>
          </cell>
          <cell r="D21">
            <v>5451.1325125</v>
          </cell>
          <cell r="E21">
            <v>5451.1325125</v>
          </cell>
          <cell r="F21">
            <v>0</v>
          </cell>
          <cell r="G21">
            <v>3564.6728581</v>
          </cell>
          <cell r="H21">
            <v>61978.344012400004</v>
          </cell>
          <cell r="I21">
            <v>43116.1316576</v>
          </cell>
          <cell r="J21">
            <v>18862.2123548</v>
          </cell>
          <cell r="K21">
            <v>13913.136827499999</v>
          </cell>
          <cell r="L21">
            <v>0</v>
          </cell>
          <cell r="M21">
            <v>2916.9397719</v>
          </cell>
          <cell r="N21">
            <v>6235.0129005</v>
          </cell>
          <cell r="O21">
            <v>5833.7541819</v>
          </cell>
        </row>
        <row r="22">
          <cell r="C22">
            <v>10716.25858</v>
          </cell>
          <cell r="D22">
            <v>1816.03629</v>
          </cell>
          <cell r="E22">
            <v>1816.03629</v>
          </cell>
          <cell r="F22">
            <v>0</v>
          </cell>
          <cell r="G22">
            <v>1915.0734811999998</v>
          </cell>
          <cell r="H22">
            <v>23175.07619</v>
          </cell>
          <cell r="I22">
            <v>12892.337841982</v>
          </cell>
          <cell r="J22">
            <v>10282.738348018</v>
          </cell>
          <cell r="K22">
            <v>8695.79927</v>
          </cell>
          <cell r="L22">
            <v>34.45497</v>
          </cell>
          <cell r="M22">
            <v>422.3073</v>
          </cell>
          <cell r="N22">
            <v>689.9390240067212</v>
          </cell>
          <cell r="O22">
            <v>6579.78942</v>
          </cell>
        </row>
        <row r="23">
          <cell r="C23">
            <v>9032.1221022</v>
          </cell>
          <cell r="D23">
            <v>1495.17117</v>
          </cell>
          <cell r="E23">
            <v>1495.17117</v>
          </cell>
          <cell r="F23">
            <v>0</v>
          </cell>
          <cell r="G23">
            <v>1225.4038160000002</v>
          </cell>
          <cell r="H23">
            <v>29071.5161879</v>
          </cell>
          <cell r="I23">
            <v>14827.97488935</v>
          </cell>
          <cell r="J23">
            <v>14243.54129855</v>
          </cell>
          <cell r="K23">
            <v>5526.62458</v>
          </cell>
          <cell r="L23">
            <v>0</v>
          </cell>
          <cell r="M23">
            <v>398.17845</v>
          </cell>
          <cell r="N23">
            <v>294.24095</v>
          </cell>
          <cell r="O23">
            <v>6391.5120481</v>
          </cell>
        </row>
        <row r="24">
          <cell r="C24">
            <v>1105.79693</v>
          </cell>
          <cell r="D24">
            <v>94.42876000000001</v>
          </cell>
          <cell r="E24">
            <v>94.42876000000001</v>
          </cell>
          <cell r="F24">
            <v>0</v>
          </cell>
          <cell r="G24">
            <v>652.7684799999998</v>
          </cell>
          <cell r="H24">
            <v>148104.11104</v>
          </cell>
          <cell r="I24">
            <v>52780.01732</v>
          </cell>
          <cell r="J24">
            <v>95324.09372</v>
          </cell>
          <cell r="K24">
            <v>0</v>
          </cell>
          <cell r="L24">
            <v>0</v>
          </cell>
          <cell r="M24">
            <v>144.29604</v>
          </cell>
          <cell r="N24">
            <v>461.71418000000006</v>
          </cell>
          <cell r="O24">
            <v>495.81044</v>
          </cell>
        </row>
        <row r="25">
          <cell r="C25">
            <v>927.6423000000001</v>
          </cell>
          <cell r="D25">
            <v>170.84901999999997</v>
          </cell>
          <cell r="E25">
            <v>170.84901999999997</v>
          </cell>
          <cell r="F25">
            <v>0</v>
          </cell>
          <cell r="G25">
            <v>489.40673</v>
          </cell>
          <cell r="H25">
            <v>151733.55496</v>
          </cell>
          <cell r="I25">
            <v>58963.156350000005</v>
          </cell>
          <cell r="J25">
            <v>92770.39861</v>
          </cell>
          <cell r="K25">
            <v>0</v>
          </cell>
          <cell r="L25">
            <v>0</v>
          </cell>
          <cell r="M25">
            <v>79.81676999999999</v>
          </cell>
          <cell r="N25">
            <v>383.10943000000003</v>
          </cell>
          <cell r="O25">
            <v>353.9438399999999</v>
          </cell>
        </row>
        <row r="26">
          <cell r="C26">
            <v>7951.7553076</v>
          </cell>
          <cell r="D26">
            <v>3368.7405743999993</v>
          </cell>
          <cell r="E26">
            <v>3368.7405743999993</v>
          </cell>
          <cell r="F26">
            <v>0</v>
          </cell>
          <cell r="G26">
            <v>3388.7252194</v>
          </cell>
          <cell r="H26">
            <v>104336.10503979998</v>
          </cell>
          <cell r="I26">
            <v>72716.64702109998</v>
          </cell>
          <cell r="J26">
            <v>31619.458018699996</v>
          </cell>
          <cell r="K26">
            <v>15929.699207099953</v>
          </cell>
          <cell r="L26">
            <v>0</v>
          </cell>
          <cell r="M26">
            <v>1662.4507741999996</v>
          </cell>
          <cell r="N26">
            <v>2350.4884395000004</v>
          </cell>
          <cell r="O26">
            <v>1755.0403657999998</v>
          </cell>
        </row>
        <row r="27">
          <cell r="C27">
            <v>5215.0859922</v>
          </cell>
          <cell r="D27">
            <v>2116.3687941999997</v>
          </cell>
          <cell r="E27">
            <v>2116.3687941999997</v>
          </cell>
          <cell r="F27">
            <v>0</v>
          </cell>
          <cell r="G27">
            <v>2749.7941382999998</v>
          </cell>
          <cell r="H27">
            <v>86637.6779105</v>
          </cell>
          <cell r="I27">
            <v>63077.8040078</v>
          </cell>
          <cell r="J27">
            <v>23559.8739027</v>
          </cell>
          <cell r="K27">
            <v>19812.195786</v>
          </cell>
          <cell r="L27">
            <v>0</v>
          </cell>
          <cell r="M27">
            <v>1078.9773257</v>
          </cell>
          <cell r="N27">
            <v>2824.1822956</v>
          </cell>
          <cell r="O27">
            <v>1408.6388860000002</v>
          </cell>
        </row>
        <row r="28">
          <cell r="C28">
            <v>37.962235299999996</v>
          </cell>
          <cell r="D28">
            <v>0.68631</v>
          </cell>
          <cell r="E28">
            <v>0.68631</v>
          </cell>
          <cell r="F28">
            <v>0</v>
          </cell>
          <cell r="G28">
            <v>57.375645</v>
          </cell>
          <cell r="H28">
            <v>64.7355842</v>
          </cell>
          <cell r="I28">
            <v>0</v>
          </cell>
          <cell r="J28">
            <v>64.7355842</v>
          </cell>
          <cell r="K28">
            <v>1.9862404</v>
          </cell>
          <cell r="L28">
            <v>0</v>
          </cell>
          <cell r="M28">
            <v>2029.1229257</v>
          </cell>
          <cell r="N28">
            <v>45.1214936</v>
          </cell>
          <cell r="O28">
            <v>90.99417899999999</v>
          </cell>
        </row>
        <row r="29">
          <cell r="C29">
            <v>79.4550782</v>
          </cell>
          <cell r="D29">
            <v>3.755955</v>
          </cell>
          <cell r="E29">
            <v>3.755955</v>
          </cell>
          <cell r="F29">
            <v>0</v>
          </cell>
          <cell r="G29">
            <v>35.2395523</v>
          </cell>
          <cell r="H29">
            <v>42.476115899999996</v>
          </cell>
          <cell r="I29">
            <v>11.854248799999999</v>
          </cell>
          <cell r="J29">
            <v>30.6218671</v>
          </cell>
          <cell r="K29">
            <v>1.5120527</v>
          </cell>
          <cell r="L29">
            <v>0</v>
          </cell>
          <cell r="M29">
            <v>1426.4752102</v>
          </cell>
          <cell r="N29">
            <v>62.226557</v>
          </cell>
          <cell r="O29">
            <v>474.6841513</v>
          </cell>
        </row>
        <row r="30">
          <cell r="C30">
            <v>44612.689999999995</v>
          </cell>
          <cell r="D30">
            <v>994.443524453</v>
          </cell>
          <cell r="E30">
            <v>994.443524453</v>
          </cell>
          <cell r="F30">
            <v>0</v>
          </cell>
          <cell r="G30">
            <v>1921.7464877</v>
          </cell>
          <cell r="H30">
            <v>46532.858342470034</v>
          </cell>
          <cell r="I30">
            <v>25302.567233793034</v>
          </cell>
          <cell r="J30">
            <v>21230.291108677</v>
          </cell>
          <cell r="K30">
            <v>2116.13283759999</v>
          </cell>
          <cell r="L30">
            <v>473.14401000000004</v>
          </cell>
          <cell r="M30">
            <v>329.45372499999996</v>
          </cell>
          <cell r="N30">
            <v>18149.4160245</v>
          </cell>
          <cell r="O30">
            <v>3627.2957063</v>
          </cell>
        </row>
        <row r="31">
          <cell r="C31">
            <v>31476.840000000004</v>
          </cell>
          <cell r="D31">
            <v>729.36</v>
          </cell>
          <cell r="E31">
            <v>729.36</v>
          </cell>
          <cell r="F31">
            <v>0</v>
          </cell>
          <cell r="G31">
            <v>2072.59</v>
          </cell>
          <cell r="H31">
            <v>26743.289999999997</v>
          </cell>
          <cell r="I31">
            <v>16324.169999999998</v>
          </cell>
          <cell r="J31">
            <v>10419.119999999999</v>
          </cell>
          <cell r="K31">
            <v>674.11</v>
          </cell>
          <cell r="L31">
            <v>1620.50188</v>
          </cell>
          <cell r="M31">
            <v>205.42000000000002</v>
          </cell>
          <cell r="N31">
            <v>10845.32</v>
          </cell>
          <cell r="O31">
            <v>2717.7569031391536</v>
          </cell>
        </row>
        <row r="32">
          <cell r="C32">
            <v>3327.274674520001</v>
          </cell>
          <cell r="D32">
            <v>821.376798092923</v>
          </cell>
          <cell r="E32">
            <v>821.376798092923</v>
          </cell>
          <cell r="F32">
            <v>0</v>
          </cell>
          <cell r="G32">
            <v>1762.5576760524027</v>
          </cell>
          <cell r="H32">
            <v>13785.239248299999</v>
          </cell>
          <cell r="I32">
            <v>9836.519666000002</v>
          </cell>
          <cell r="J32">
            <v>3948.7195822999965</v>
          </cell>
          <cell r="K32">
            <v>4540.7726889999985</v>
          </cell>
          <cell r="L32">
            <v>0</v>
          </cell>
          <cell r="M32">
            <v>527.1194902999999</v>
          </cell>
          <cell r="N32">
            <v>293.57971019999997</v>
          </cell>
          <cell r="O32">
            <v>224.38081570000006</v>
          </cell>
        </row>
        <row r="33">
          <cell r="C33">
            <v>2411.3952620623136</v>
          </cell>
          <cell r="D33">
            <v>762.4333816318016</v>
          </cell>
          <cell r="E33">
            <v>762.4333816318016</v>
          </cell>
          <cell r="F33">
            <v>0</v>
          </cell>
          <cell r="G33">
            <v>1604.5492794461816</v>
          </cell>
          <cell r="H33">
            <v>9663.434416377786</v>
          </cell>
          <cell r="I33">
            <v>6322.182625340886</v>
          </cell>
          <cell r="J33">
            <v>3341.2517910368992</v>
          </cell>
          <cell r="K33">
            <v>2636.8459675899885</v>
          </cell>
          <cell r="L33">
            <v>0</v>
          </cell>
          <cell r="M33">
            <v>531.2197353361794</v>
          </cell>
          <cell r="N33">
            <v>336.9624929544954</v>
          </cell>
          <cell r="O33">
            <v>260.0485936549395</v>
          </cell>
        </row>
        <row r="34">
          <cell r="C34">
            <v>1557.3154023493298</v>
          </cell>
          <cell r="D34">
            <v>594.080263437349</v>
          </cell>
          <cell r="E34">
            <v>594.080263437349</v>
          </cell>
          <cell r="F34">
            <v>0</v>
          </cell>
          <cell r="G34">
            <v>450.18340501200004</v>
          </cell>
          <cell r="H34">
            <v>38848.662457599996</v>
          </cell>
          <cell r="I34">
            <v>19877.515517599997</v>
          </cell>
          <cell r="J34">
            <v>18971.14694</v>
          </cell>
          <cell r="K34">
            <v>0</v>
          </cell>
          <cell r="L34">
            <v>0</v>
          </cell>
          <cell r="M34">
            <v>890.418482515178</v>
          </cell>
          <cell r="N34">
            <v>0</v>
          </cell>
          <cell r="O34">
            <v>152.40054379999998</v>
          </cell>
        </row>
        <row r="35">
          <cell r="C35">
            <v>765.34</v>
          </cell>
          <cell r="D35">
            <v>0</v>
          </cell>
          <cell r="E35">
            <v>0</v>
          </cell>
          <cell r="F35">
            <v>0</v>
          </cell>
          <cell r="G35">
            <v>8.139999999999999</v>
          </cell>
          <cell r="H35">
            <v>8725.593</v>
          </cell>
          <cell r="I35">
            <v>5231.87</v>
          </cell>
          <cell r="J35">
            <v>3493.723</v>
          </cell>
          <cell r="K35">
            <v>0</v>
          </cell>
          <cell r="L35">
            <v>0</v>
          </cell>
          <cell r="M35">
            <v>14.790000000000001</v>
          </cell>
          <cell r="N35">
            <v>0</v>
          </cell>
          <cell r="O35">
            <v>0</v>
          </cell>
          <cell r="P35">
            <v>9513.863000000001</v>
          </cell>
        </row>
        <row r="36">
          <cell r="K36">
            <v>107444.15000000001</v>
          </cell>
          <cell r="N36">
            <v>2277.18</v>
          </cell>
          <cell r="O36">
            <v>0</v>
          </cell>
        </row>
        <row r="37">
          <cell r="K37">
            <v>84371.68000000001</v>
          </cell>
          <cell r="N37">
            <v>1649.9499999999998</v>
          </cell>
          <cell r="O37">
            <v>0</v>
          </cell>
        </row>
        <row r="38">
          <cell r="K38">
            <v>66467.530378785</v>
          </cell>
          <cell r="N38">
            <v>1671.1472524</v>
          </cell>
          <cell r="O38">
            <v>1109.2662826</v>
          </cell>
        </row>
        <row r="39">
          <cell r="K39">
            <v>59874.95705708619</v>
          </cell>
          <cell r="N39">
            <v>1315.5892473000001</v>
          </cell>
          <cell r="O39">
            <v>808.0718971</v>
          </cell>
        </row>
        <row r="40">
          <cell r="K40">
            <v>30753.28</v>
          </cell>
          <cell r="N40">
            <v>132.21</v>
          </cell>
          <cell r="O40">
            <v>0</v>
          </cell>
        </row>
        <row r="41">
          <cell r="K41">
            <v>20721.84</v>
          </cell>
          <cell r="N41">
            <v>0</v>
          </cell>
          <cell r="O41">
            <v>0</v>
          </cell>
        </row>
        <row r="42">
          <cell r="K42">
            <v>15003.757110650069</v>
          </cell>
          <cell r="N42">
            <v>226.9771986</v>
          </cell>
          <cell r="O42">
            <v>0</v>
          </cell>
        </row>
        <row r="43">
          <cell r="K43">
            <v>3839.1411472000027</v>
          </cell>
          <cell r="N43">
            <v>40.39221</v>
          </cell>
          <cell r="O43">
            <v>0</v>
          </cell>
        </row>
        <row r="44">
          <cell r="C44">
            <v>947.0898417999998</v>
          </cell>
          <cell r="D44">
            <v>111.7893782</v>
          </cell>
          <cell r="E44">
            <v>0</v>
          </cell>
          <cell r="F44">
            <v>0</v>
          </cell>
          <cell r="G44">
            <v>524.8896923</v>
          </cell>
          <cell r="H44">
            <v>9700.540235199998</v>
          </cell>
          <cell r="I44">
            <v>8326.948325199999</v>
          </cell>
          <cell r="J44">
            <v>1373.59191</v>
          </cell>
          <cell r="K44">
            <v>419.2167813000001</v>
          </cell>
          <cell r="L44">
            <v>0</v>
          </cell>
          <cell r="M44">
            <v>131.532765</v>
          </cell>
          <cell r="N44">
            <v>994.2982425999999</v>
          </cell>
          <cell r="O44">
            <v>152.6111451</v>
          </cell>
        </row>
        <row r="46">
          <cell r="K46">
            <v>33.66</v>
          </cell>
          <cell r="N46">
            <v>0</v>
          </cell>
        </row>
        <row r="50">
          <cell r="C50">
            <v>141173.61</v>
          </cell>
          <cell r="D50">
            <v>71145.69</v>
          </cell>
          <cell r="E50">
            <v>32021.64</v>
          </cell>
          <cell r="F50">
            <v>39124.05</v>
          </cell>
          <cell r="G50">
            <v>41810.8</v>
          </cell>
          <cell r="H50">
            <v>460424.01</v>
          </cell>
          <cell r="I50">
            <v>229789.8</v>
          </cell>
          <cell r="J50">
            <v>230634.21</v>
          </cell>
          <cell r="K50">
            <v>329579.2</v>
          </cell>
          <cell r="L50">
            <v>9357.94</v>
          </cell>
          <cell r="M50">
            <v>25090.78</v>
          </cell>
          <cell r="N50">
            <v>16898.15</v>
          </cell>
          <cell r="O50">
            <v>56823.77</v>
          </cell>
        </row>
        <row r="51">
          <cell r="C51">
            <v>133267.98</v>
          </cell>
          <cell r="D51">
            <v>66992.7</v>
          </cell>
          <cell r="E51">
            <v>31770.63</v>
          </cell>
          <cell r="F51">
            <v>35222.07</v>
          </cell>
          <cell r="G51">
            <v>41857.81</v>
          </cell>
          <cell r="H51">
            <v>379620.15</v>
          </cell>
          <cell r="I51">
            <v>195768.74</v>
          </cell>
          <cell r="J51">
            <v>183851.41</v>
          </cell>
          <cell r="K51">
            <v>275394.87</v>
          </cell>
          <cell r="L51">
            <v>12242.5</v>
          </cell>
          <cell r="M51">
            <v>22867.99</v>
          </cell>
          <cell r="N51">
            <v>15888.88</v>
          </cell>
          <cell r="O51">
            <v>55662.51</v>
          </cell>
        </row>
        <row r="52">
          <cell r="C52">
            <v>87648.23635</v>
          </cell>
          <cell r="D52">
            <v>33028.1013611</v>
          </cell>
          <cell r="E52">
            <v>18914.8596911</v>
          </cell>
          <cell r="F52">
            <v>14113.24167</v>
          </cell>
          <cell r="G52">
            <v>31976.882947100003</v>
          </cell>
          <cell r="H52">
            <v>491030.15034</v>
          </cell>
          <cell r="I52">
            <v>217940.51327</v>
          </cell>
          <cell r="J52">
            <v>273089.63707</v>
          </cell>
          <cell r="K52">
            <v>299346.61176</v>
          </cell>
          <cell r="L52">
            <v>9103.18977</v>
          </cell>
          <cell r="M52">
            <v>9248.977610599999</v>
          </cell>
          <cell r="N52">
            <v>13174.41641</v>
          </cell>
          <cell r="O52">
            <v>49886.3969828</v>
          </cell>
        </row>
        <row r="53">
          <cell r="C53">
            <v>84616.71</v>
          </cell>
          <cell r="D53">
            <v>35195.97</v>
          </cell>
          <cell r="E53">
            <v>21153.71</v>
          </cell>
          <cell r="F53">
            <v>14042.26</v>
          </cell>
          <cell r="G53">
            <v>32137.74</v>
          </cell>
          <cell r="H53">
            <v>429357.64</v>
          </cell>
          <cell r="I53">
            <v>243767.25</v>
          </cell>
          <cell r="J53">
            <v>185590.39</v>
          </cell>
          <cell r="K53">
            <v>256125.54697999998</v>
          </cell>
          <cell r="L53">
            <v>7358</v>
          </cell>
          <cell r="M53">
            <v>10472.733740000001</v>
          </cell>
          <cell r="N53">
            <v>14572.05</v>
          </cell>
          <cell r="O53">
            <v>46736.609999999986</v>
          </cell>
        </row>
        <row r="54">
          <cell r="C54">
            <v>118973.57999999999</v>
          </cell>
          <cell r="D54">
            <v>58728.09000000001</v>
          </cell>
          <cell r="E54">
            <v>30704.730000000003</v>
          </cell>
          <cell r="F54">
            <v>28023.360000000004</v>
          </cell>
          <cell r="G54">
            <v>55349.3</v>
          </cell>
          <cell r="H54">
            <v>370984.54000000004</v>
          </cell>
          <cell r="I54">
            <v>159659.96000000002</v>
          </cell>
          <cell r="J54">
            <v>211324.58</v>
          </cell>
          <cell r="K54">
            <v>265994.1</v>
          </cell>
          <cell r="L54">
            <v>6842.18</v>
          </cell>
          <cell r="M54">
            <v>15752.044999999998</v>
          </cell>
          <cell r="N54">
            <v>20852.5</v>
          </cell>
          <cell r="O54">
            <v>57416.969999999994</v>
          </cell>
        </row>
        <row r="55">
          <cell r="C55">
            <v>112076.43</v>
          </cell>
          <cell r="D55">
            <v>60150.619999999995</v>
          </cell>
          <cell r="E55">
            <v>32130.2</v>
          </cell>
          <cell r="F55">
            <v>28020.42</v>
          </cell>
          <cell r="G55">
            <v>56374.58</v>
          </cell>
          <cell r="H55">
            <v>338987.12</v>
          </cell>
          <cell r="I55">
            <v>158320.39</v>
          </cell>
          <cell r="J55">
            <v>180666.73</v>
          </cell>
          <cell r="K55">
            <v>264280.9</v>
          </cell>
          <cell r="L55">
            <v>6394.7</v>
          </cell>
          <cell r="M55">
            <v>14763.960000000001</v>
          </cell>
          <cell r="N55">
            <v>19093.25</v>
          </cell>
          <cell r="O55">
            <v>54482.2</v>
          </cell>
        </row>
        <row r="56">
          <cell r="C56">
            <v>97394.9</v>
          </cell>
          <cell r="D56">
            <v>45864.97</v>
          </cell>
          <cell r="E56">
            <v>24951.75</v>
          </cell>
          <cell r="F56">
            <v>20913.22</v>
          </cell>
          <cell r="G56">
            <v>36728.93</v>
          </cell>
          <cell r="H56">
            <v>263879.1</v>
          </cell>
          <cell r="I56">
            <v>116213.74</v>
          </cell>
          <cell r="J56">
            <v>147665.36</v>
          </cell>
          <cell r="K56">
            <v>171815.28999999998</v>
          </cell>
          <cell r="L56">
            <v>10886.71</v>
          </cell>
          <cell r="M56">
            <v>12074.490000000002</v>
          </cell>
          <cell r="N56">
            <v>11823.8</v>
          </cell>
          <cell r="O56">
            <v>62659.96</v>
          </cell>
        </row>
        <row r="57">
          <cell r="C57">
            <v>90516.21</v>
          </cell>
          <cell r="D57">
            <v>47400.06</v>
          </cell>
          <cell r="E57">
            <v>25925.22</v>
          </cell>
          <cell r="F57">
            <v>21474.84</v>
          </cell>
          <cell r="G57">
            <v>37226.55</v>
          </cell>
          <cell r="H57">
            <v>240380</v>
          </cell>
          <cell r="I57">
            <v>113686.97</v>
          </cell>
          <cell r="J57">
            <v>126693.03</v>
          </cell>
          <cell r="K57">
            <v>149194.34</v>
          </cell>
          <cell r="L57">
            <v>9401.4</v>
          </cell>
          <cell r="M57">
            <v>11538.54</v>
          </cell>
          <cell r="N57">
            <v>12837.8</v>
          </cell>
          <cell r="O57">
            <v>55855.78</v>
          </cell>
        </row>
        <row r="58">
          <cell r="O58">
            <v>130384.78</v>
          </cell>
        </row>
        <row r="59">
          <cell r="O59">
            <v>115721.56</v>
          </cell>
        </row>
        <row r="60">
          <cell r="O60">
            <v>338395.45</v>
          </cell>
        </row>
        <row r="61">
          <cell r="O61">
            <v>323524.96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zoomScalePageLayoutView="0" workbookViewId="0" topLeftCell="A1">
      <pane xSplit="2" ySplit="3" topLeftCell="M4" activePane="bottomRight" state="frozen"/>
      <selection pane="topLeft" activeCell="P143" sqref="P143"/>
      <selection pane="topRight" activeCell="P143" sqref="P143"/>
      <selection pane="bottomLeft" activeCell="P143" sqref="P143"/>
      <selection pane="bottomRight" activeCell="A1" sqref="A1:L1"/>
    </sheetView>
  </sheetViews>
  <sheetFormatPr defaultColWidth="9.140625" defaultRowHeight="15"/>
  <cols>
    <col min="1" max="1" width="7.28125" style="31" customWidth="1"/>
    <col min="2" max="2" width="19.8515625" style="3" customWidth="1"/>
    <col min="3" max="6" width="13.8515625" style="3" customWidth="1"/>
    <col min="7" max="7" width="15.140625" style="3" customWidth="1"/>
    <col min="8" max="16" width="13.8515625" style="3" customWidth="1"/>
    <col min="17" max="17" width="12.7109375" style="3" customWidth="1"/>
    <col min="18" max="18" width="11.8515625" style="3" hidden="1" customWidth="1"/>
    <col min="19" max="19" width="9.140625" style="3" customWidth="1"/>
    <col min="20" max="20" width="10.140625" style="3" bestFit="1" customWidth="1"/>
    <col min="21" max="16384" width="9.140625" style="3" customWidth="1"/>
  </cols>
  <sheetData>
    <row r="1" spans="1:17" ht="15.75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  <c r="N1" s="1"/>
      <c r="O1" s="1"/>
      <c r="P1" s="2"/>
      <c r="Q1" s="1"/>
    </row>
    <row r="2" spans="1:16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 t="s">
        <v>0</v>
      </c>
    </row>
    <row r="3" spans="1:17" ht="35.25" customHeight="1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</row>
    <row r="4" spans="1:17" s="12" customFormat="1" ht="16.5" customHeight="1">
      <c r="A4" s="8">
        <v>1</v>
      </c>
      <c r="B4" s="9" t="s">
        <v>18</v>
      </c>
      <c r="C4" s="10">
        <f>+'[1]Journal (Lakh)'!C4/100</f>
        <v>67.1691024</v>
      </c>
      <c r="D4" s="10">
        <f>+'[1]Journal (Lakh)'!D4/100</f>
        <v>31.065252200000003</v>
      </c>
      <c r="E4" s="10">
        <f>+'[1]Journal (Lakh)'!E4/100</f>
        <v>28.7534394</v>
      </c>
      <c r="F4" s="10">
        <f>+'[1]Journal (Lakh)'!F4/100</f>
        <v>2.3118128000000002</v>
      </c>
      <c r="G4" s="10">
        <f>+'[1]Journal (Lakh)'!G4/100</f>
        <v>36.8436005</v>
      </c>
      <c r="H4" s="10">
        <f>+'[1]Journal (Lakh)'!H4/100</f>
        <v>1022.4612722</v>
      </c>
      <c r="I4" s="10">
        <f>+'[1]Journal (Lakh)'!I4/100</f>
        <v>729.6394408563658</v>
      </c>
      <c r="J4" s="10">
        <f>+'[1]Journal (Lakh)'!J4/100</f>
        <v>292.82183134363424</v>
      </c>
      <c r="K4" s="10">
        <f>+'[1]Journal (Lakh)'!K4/100</f>
        <v>210.35858090000002</v>
      </c>
      <c r="L4" s="10">
        <f>+'[1]Journal (Lakh)'!L4/100</f>
        <v>0</v>
      </c>
      <c r="M4" s="10">
        <f>+'[1]Journal (Lakh)'!M4/100</f>
        <v>14.9246878</v>
      </c>
      <c r="N4" s="10">
        <f>+'[1]Journal (Lakh)'!N4/100</f>
        <v>40.588103800000006</v>
      </c>
      <c r="O4" s="10">
        <f>+'[1]Journal (Lakh)'!O4/100</f>
        <v>13.5868918</v>
      </c>
      <c r="P4" s="10">
        <f>C4+D4+G4+H4+K4+L4+M4+N4+O4</f>
        <v>1436.9974916</v>
      </c>
      <c r="Q4" s="11">
        <f>+(P4/P$64)*100</f>
        <v>1.8531980385287923</v>
      </c>
    </row>
    <row r="5" spans="1:17" s="17" customFormat="1" ht="16.5" customHeight="1">
      <c r="A5" s="13"/>
      <c r="B5" s="14" t="s">
        <v>19</v>
      </c>
      <c r="C5" s="15">
        <f>+'[1]Journal (Lakh)'!C5/100</f>
        <v>92.52909159999999</v>
      </c>
      <c r="D5" s="15">
        <f>+'[1]Journal (Lakh)'!D5/100</f>
        <v>29.3193459</v>
      </c>
      <c r="E5" s="15">
        <f>+'[1]Journal (Lakh)'!E5/100</f>
        <v>27.7687468</v>
      </c>
      <c r="F5" s="15">
        <f>+'[1]Journal (Lakh)'!F5/100</f>
        <v>1.5505991000000001</v>
      </c>
      <c r="G5" s="15">
        <f>+'[1]Journal (Lakh)'!G5/100</f>
        <v>38.147279600000005</v>
      </c>
      <c r="H5" s="15">
        <f>+'[1]Journal (Lakh)'!H5/100</f>
        <v>1105.6696866000002</v>
      </c>
      <c r="I5" s="15">
        <f>+'[1]Journal (Lakh)'!I5/100</f>
        <v>816.5360178608747</v>
      </c>
      <c r="J5" s="15">
        <f>+'[1]Journal (Lakh)'!J5/100</f>
        <v>289.1336687391255</v>
      </c>
      <c r="K5" s="15">
        <f>+'[1]Journal (Lakh)'!K5/100</f>
        <v>209.23342770000002</v>
      </c>
      <c r="L5" s="15">
        <f>+'[1]Journal (Lakh)'!L5/100</f>
        <v>0</v>
      </c>
      <c r="M5" s="15">
        <f>+'[1]Journal (Lakh)'!M5/100</f>
        <v>22.0203521</v>
      </c>
      <c r="N5" s="15">
        <f>+'[1]Journal (Lakh)'!N5/100</f>
        <v>48.0755641</v>
      </c>
      <c r="O5" s="15">
        <f>+'[1]Journal (Lakh)'!O5/100</f>
        <v>16.1001879</v>
      </c>
      <c r="P5" s="15">
        <f aca="true" t="shared" si="0" ref="P5:P46">C5+D5+G5+H5+K5+L5+M5+N5+O5</f>
        <v>1561.0949355000005</v>
      </c>
      <c r="Q5" s="16">
        <f>+(P5/P$65)*100</f>
        <v>2.259623886880761</v>
      </c>
    </row>
    <row r="6" spans="1:17" s="12" customFormat="1" ht="16.5" customHeight="1">
      <c r="A6" s="8">
        <v>2</v>
      </c>
      <c r="B6" s="9" t="s">
        <v>20</v>
      </c>
      <c r="C6" s="10">
        <f>+'[1]Journal (Lakh)'!C6/100</f>
        <v>343.36157900399934</v>
      </c>
      <c r="D6" s="10">
        <f>+'[1]Journal (Lakh)'!D6/100</f>
        <v>219.24687249800002</v>
      </c>
      <c r="E6" s="10">
        <f>+'[1]Journal (Lakh)'!E6/100</f>
        <v>219.24687249800002</v>
      </c>
      <c r="F6" s="10">
        <f>+'[1]Journal (Lakh)'!F6/100</f>
        <v>0</v>
      </c>
      <c r="G6" s="10">
        <f>+'[1]Journal (Lakh)'!G6/100</f>
        <v>63.084017001999975</v>
      </c>
      <c r="H6" s="10">
        <f>+'[1]Journal (Lakh)'!H6/100</f>
        <v>1074.8462007719988</v>
      </c>
      <c r="I6" s="10">
        <f>+'[1]Journal (Lakh)'!I6/100</f>
        <v>709.5541977559956</v>
      </c>
      <c r="J6" s="10">
        <f>+'[1]Journal (Lakh)'!J6/100</f>
        <v>365.2920030160032</v>
      </c>
      <c r="K6" s="10">
        <f>+'[1]Journal (Lakh)'!K6/100</f>
        <v>214.4200560089999</v>
      </c>
      <c r="L6" s="10">
        <f>+'[1]Journal (Lakh)'!L6/100</f>
        <v>2.67424816799999</v>
      </c>
      <c r="M6" s="10">
        <f>+'[1]Journal (Lakh)'!M6/100</f>
        <v>220.21283605499943</v>
      </c>
      <c r="N6" s="10">
        <f>+'[1]Journal (Lakh)'!N6/100</f>
        <v>148.9634517399997</v>
      </c>
      <c r="O6" s="10">
        <f>+'[1]Journal (Lakh)'!O6/100</f>
        <v>75.9015810599998</v>
      </c>
      <c r="P6" s="10">
        <f t="shared" si="0"/>
        <v>2362.7108423079967</v>
      </c>
      <c r="Q6" s="11">
        <f>+(P6/P$64)*100</f>
        <v>3.047027656047364</v>
      </c>
    </row>
    <row r="7" spans="1:17" s="17" customFormat="1" ht="16.5" customHeight="1">
      <c r="A7" s="13"/>
      <c r="B7" s="14" t="s">
        <v>19</v>
      </c>
      <c r="C7" s="15">
        <f>+'[1]Journal (Lakh)'!C7/100</f>
        <v>274.4580908640001</v>
      </c>
      <c r="D7" s="15">
        <f>+'[1]Journal (Lakh)'!D7/100</f>
        <v>210.6631537</v>
      </c>
      <c r="E7" s="15">
        <f>+'[1]Journal (Lakh)'!E7/100</f>
        <v>210.6631537</v>
      </c>
      <c r="F7" s="15">
        <f>+'[1]Journal (Lakh)'!F7/100</f>
        <v>0</v>
      </c>
      <c r="G7" s="15">
        <f>+'[1]Journal (Lakh)'!G7/100</f>
        <v>51.170462606</v>
      </c>
      <c r="H7" s="15">
        <f>+'[1]Journal (Lakh)'!H7/100</f>
        <v>1044.177567926</v>
      </c>
      <c r="I7" s="15">
        <f>+'[1]Journal (Lakh)'!I7/100</f>
        <v>731.850268384001</v>
      </c>
      <c r="J7" s="15">
        <f>+'[1]Journal (Lakh)'!J7/100</f>
        <v>312.3272995419989</v>
      </c>
      <c r="K7" s="15">
        <f>+'[1]Journal (Lakh)'!K7/100</f>
        <v>181.87236594400002</v>
      </c>
      <c r="L7" s="15">
        <f>+'[1]Journal (Lakh)'!L7/100</f>
        <v>1.09999721</v>
      </c>
      <c r="M7" s="15">
        <f>+'[1]Journal (Lakh)'!M7/100</f>
        <v>196.8977425950001</v>
      </c>
      <c r="N7" s="15">
        <f>+'[1]Journal (Lakh)'!N7/100</f>
        <v>120.16164331900005</v>
      </c>
      <c r="O7" s="15">
        <f>+'[1]Journal (Lakh)'!O7/100</f>
        <v>54.57556948300001</v>
      </c>
      <c r="P7" s="15">
        <f t="shared" si="0"/>
        <v>2135.076593647</v>
      </c>
      <c r="Q7" s="16">
        <f>+(P7/P$65)*100</f>
        <v>3.090439896776392</v>
      </c>
    </row>
    <row r="8" spans="1:17" s="12" customFormat="1" ht="16.5" customHeight="1">
      <c r="A8" s="8">
        <v>3</v>
      </c>
      <c r="B8" s="9" t="s">
        <v>21</v>
      </c>
      <c r="C8" s="10">
        <f>+'[1]Journal (Lakh)'!C8/100</f>
        <v>177.96330045867998</v>
      </c>
      <c r="D8" s="10">
        <f>+'[1]Journal (Lakh)'!D8/100</f>
        <v>40.4447496584</v>
      </c>
      <c r="E8" s="10">
        <f>+'[1]Journal (Lakh)'!E8/100</f>
        <v>38.9273652734</v>
      </c>
      <c r="F8" s="10">
        <f>+'[1]Journal (Lakh)'!F8/100</f>
        <v>1.517384385</v>
      </c>
      <c r="G8" s="10">
        <f>+'[1]Journal (Lakh)'!G8/100</f>
        <v>72.33566757902</v>
      </c>
      <c r="H8" s="10">
        <f>+'[1]Journal (Lakh)'!H8/100</f>
        <v>1444.6450230117619</v>
      </c>
      <c r="I8" s="10">
        <f>+'[1]Journal (Lakh)'!I8/100</f>
        <v>769.011241332</v>
      </c>
      <c r="J8" s="10">
        <f>+'[1]Journal (Lakh)'!J8/100</f>
        <v>675.633781679762</v>
      </c>
      <c r="K8" s="10">
        <f>+'[1]Journal (Lakh)'!K8/100</f>
        <v>470.091962785862</v>
      </c>
      <c r="L8" s="10">
        <f>+'[1]Journal (Lakh)'!L8/100</f>
        <v>2.9554078909999997</v>
      </c>
      <c r="M8" s="10">
        <f>+'[1]Journal (Lakh)'!M8/100</f>
        <v>35.514281013600005</v>
      </c>
      <c r="N8" s="10">
        <f>+'[1]Journal (Lakh)'!N8/100</f>
        <v>27.88382901831</v>
      </c>
      <c r="O8" s="10">
        <f>+'[1]Journal (Lakh)'!O8/100</f>
        <v>116.99067480448001</v>
      </c>
      <c r="P8" s="10">
        <f t="shared" si="0"/>
        <v>2388.8248962211137</v>
      </c>
      <c r="Q8" s="11">
        <f>+(P8/P$64)*100</f>
        <v>3.080705177248838</v>
      </c>
    </row>
    <row r="9" spans="1:17" s="17" customFormat="1" ht="16.5" customHeight="1">
      <c r="A9" s="13"/>
      <c r="B9" s="14" t="s">
        <v>19</v>
      </c>
      <c r="C9" s="15">
        <f>+'[1]Journal (Lakh)'!C9/100</f>
        <v>168.42478108349002</v>
      </c>
      <c r="D9" s="15">
        <f>+'[1]Journal (Lakh)'!D9/100</f>
        <v>28.466160357501</v>
      </c>
      <c r="E9" s="15">
        <f>+'[1]Journal (Lakh)'!E9/100</f>
        <v>27.810468139500998</v>
      </c>
      <c r="F9" s="15">
        <f>+'[1]Journal (Lakh)'!F9/100</f>
        <v>0.655692218</v>
      </c>
      <c r="G9" s="15">
        <f>+'[1]Journal (Lakh)'!G9/100</f>
        <v>84.894059662415</v>
      </c>
      <c r="H9" s="15">
        <f>+'[1]Journal (Lakh)'!H9/100</f>
        <v>1291.6767595676602</v>
      </c>
      <c r="I9" s="15">
        <f>+'[1]Journal (Lakh)'!I9/100</f>
        <v>748.4976040739999</v>
      </c>
      <c r="J9" s="15">
        <f>+'[1]Journal (Lakh)'!J9/100</f>
        <v>543.17915549366</v>
      </c>
      <c r="K9" s="15">
        <f>+'[1]Journal (Lakh)'!K9/100</f>
        <v>295.53060842258395</v>
      </c>
      <c r="L9" s="15">
        <f>+'[1]Journal (Lakh)'!L9/100</f>
        <v>2.2801416962</v>
      </c>
      <c r="M9" s="15">
        <f>+'[1]Journal (Lakh)'!M9/100</f>
        <v>36.211825241199996</v>
      </c>
      <c r="N9" s="15">
        <f>+'[1]Journal (Lakh)'!N9/100</f>
        <v>22.2813578929</v>
      </c>
      <c r="O9" s="15">
        <f>+'[1]Journal (Lakh)'!O9/100</f>
        <v>80.239637942055</v>
      </c>
      <c r="P9" s="15">
        <f t="shared" si="0"/>
        <v>2010.005331866005</v>
      </c>
      <c r="Q9" s="16">
        <f>+(P9/P$65)*100</f>
        <v>2.9094041351094466</v>
      </c>
    </row>
    <row r="10" spans="1:17" s="12" customFormat="1" ht="16.5" customHeight="1">
      <c r="A10" s="8">
        <v>4</v>
      </c>
      <c r="B10" s="9" t="s">
        <v>22</v>
      </c>
      <c r="C10" s="10">
        <f>+'[1]Journal (Lakh)'!C10/100</f>
        <v>213.42753323699995</v>
      </c>
      <c r="D10" s="10">
        <f>+'[1]Journal (Lakh)'!D10/100</f>
        <v>117.40944753500001</v>
      </c>
      <c r="E10" s="10">
        <f>+'[1]Journal (Lakh)'!E10/100</f>
        <v>104.586392673</v>
      </c>
      <c r="F10" s="10">
        <f>+'[1]Journal (Lakh)'!F10/100</f>
        <v>12.823054862000001</v>
      </c>
      <c r="G10" s="10">
        <f>+'[1]Journal (Lakh)'!G10/100</f>
        <v>93.467371581</v>
      </c>
      <c r="H10" s="10">
        <f>+'[1]Journal (Lakh)'!H10/100</f>
        <v>1761.7265376149999</v>
      </c>
      <c r="I10" s="10">
        <f>+'[1]Journal (Lakh)'!I10/100</f>
        <v>1042.543353972</v>
      </c>
      <c r="J10" s="10">
        <f>+'[1]Journal (Lakh)'!J10/100</f>
        <v>719.1831836430001</v>
      </c>
      <c r="K10" s="10">
        <f>+'[1]Journal (Lakh)'!K10/100</f>
        <v>285.3551652330001</v>
      </c>
      <c r="L10" s="10">
        <f>+'[1]Journal (Lakh)'!L10/100</f>
        <v>3.601162705999999</v>
      </c>
      <c r="M10" s="10">
        <f>+'[1]Journal (Lakh)'!M10/100</f>
        <v>47.857291368000006</v>
      </c>
      <c r="N10" s="10">
        <f>+'[1]Journal (Lakh)'!N10/100</f>
        <v>30.750301253999993</v>
      </c>
      <c r="O10" s="10">
        <f>+'[1]Journal (Lakh)'!O10/100</f>
        <v>377.328081604</v>
      </c>
      <c r="P10" s="10">
        <f t="shared" si="0"/>
        <v>2930.9228921330005</v>
      </c>
      <c r="Q10" s="11">
        <f>+(P10/P$64)*100</f>
        <v>3.7798121336539787</v>
      </c>
    </row>
    <row r="11" spans="1:17" s="17" customFormat="1" ht="16.5" customHeight="1">
      <c r="A11" s="13"/>
      <c r="B11" s="14" t="s">
        <v>19</v>
      </c>
      <c r="C11" s="15">
        <f>+'[1]Journal (Lakh)'!C11/100</f>
        <v>173.78960929499996</v>
      </c>
      <c r="D11" s="15">
        <f>+'[1]Journal (Lakh)'!D11/100</f>
        <v>102.13866782400004</v>
      </c>
      <c r="E11" s="15">
        <f>+'[1]Journal (Lakh)'!E11/100</f>
        <v>88.62552690600005</v>
      </c>
      <c r="F11" s="15">
        <f>+'[1]Journal (Lakh)'!F11/100</f>
        <v>13.513140917999998</v>
      </c>
      <c r="G11" s="15">
        <f>+'[1]Journal (Lakh)'!G11/100</f>
        <v>66.20829724799998</v>
      </c>
      <c r="H11" s="15">
        <f>+'[1]Journal (Lakh)'!H11/100</f>
        <v>1587.9036699260005</v>
      </c>
      <c r="I11" s="15">
        <f>+'[1]Journal (Lakh)'!I11/100</f>
        <v>995.8047261520006</v>
      </c>
      <c r="J11" s="15">
        <f>+'[1]Journal (Lakh)'!J11/100</f>
        <v>592.098943774</v>
      </c>
      <c r="K11" s="15">
        <f>+'[1]Journal (Lakh)'!K11/100</f>
        <v>210.79098227100002</v>
      </c>
      <c r="L11" s="15">
        <f>+'[1]Journal (Lakh)'!L11/100</f>
        <v>5.9085369409999995</v>
      </c>
      <c r="M11" s="15">
        <f>+'[1]Journal (Lakh)'!M11/100</f>
        <v>40.30857697999999</v>
      </c>
      <c r="N11" s="15">
        <f>+'[1]Journal (Lakh)'!N11/100</f>
        <v>30.258349555000006</v>
      </c>
      <c r="O11" s="15">
        <f>+'[1]Journal (Lakh)'!O11/100</f>
        <v>352.8747096319996</v>
      </c>
      <c r="P11" s="15">
        <f t="shared" si="0"/>
        <v>2570.181399672</v>
      </c>
      <c r="Q11" s="16">
        <f>+(P11/P$65)*100</f>
        <v>3.720237092727073</v>
      </c>
    </row>
    <row r="12" spans="1:17" s="12" customFormat="1" ht="16.5" customHeight="1">
      <c r="A12" s="8">
        <v>5</v>
      </c>
      <c r="B12" s="9" t="s">
        <v>23</v>
      </c>
      <c r="C12" s="10">
        <f>+'[1]Journal (Lakh)'!C12/100</f>
        <v>487.0154419464001</v>
      </c>
      <c r="D12" s="10">
        <f>+'[1]Journal (Lakh)'!D12/100</f>
        <v>251.76173958539002</v>
      </c>
      <c r="E12" s="10">
        <f>+'[1]Journal (Lakh)'!E12/100</f>
        <v>190.02506907044</v>
      </c>
      <c r="F12" s="10">
        <f>+'[1]Journal (Lakh)'!F12/100</f>
        <v>61.73667051495</v>
      </c>
      <c r="G12" s="10">
        <f>+'[1]Journal (Lakh)'!G12/100</f>
        <v>181.39781602411</v>
      </c>
      <c r="H12" s="10">
        <f>+'[1]Journal (Lakh)'!H12/100</f>
        <v>3213.8001679011277</v>
      </c>
      <c r="I12" s="10">
        <f>+'[1]Journal (Lakh)'!I12/100</f>
        <v>2073.719424388868</v>
      </c>
      <c r="J12" s="10">
        <f>+'[1]Journal (Lakh)'!J12/100</f>
        <v>1140.0807435122597</v>
      </c>
      <c r="K12" s="10">
        <f>+'[1]Journal (Lakh)'!K12/100</f>
        <v>1570.1639048971433</v>
      </c>
      <c r="L12" s="10">
        <f>+'[1]Journal (Lakh)'!L12/100</f>
        <v>41.851129056739985</v>
      </c>
      <c r="M12" s="10">
        <f>+'[1]Journal (Lakh)'!M12/100</f>
        <v>151.46862985568998</v>
      </c>
      <c r="N12" s="10">
        <f>+'[1]Journal (Lakh)'!N12/100</f>
        <v>199.98065638711665</v>
      </c>
      <c r="O12" s="10">
        <f>+'[1]Journal (Lakh)'!O12/100</f>
        <v>758.7250434928199</v>
      </c>
      <c r="P12" s="10">
        <f t="shared" si="0"/>
        <v>6856.164529146538</v>
      </c>
      <c r="Q12" s="11">
        <f>+(P12/P$64)*100</f>
        <v>8.841929600794193</v>
      </c>
    </row>
    <row r="13" spans="1:17" s="17" customFormat="1" ht="16.5" customHeight="1">
      <c r="A13" s="13"/>
      <c r="B13" s="14" t="s">
        <v>19</v>
      </c>
      <c r="C13" s="15">
        <f>+'[1]Journal (Lakh)'!C13/100</f>
        <v>380.34029769145</v>
      </c>
      <c r="D13" s="15">
        <f>+'[1]Journal (Lakh)'!D13/100</f>
        <v>229.18900581341003</v>
      </c>
      <c r="E13" s="15">
        <f>+'[1]Journal (Lakh)'!E13/100</f>
        <v>160.55945257441002</v>
      </c>
      <c r="F13" s="15">
        <f>+'[1]Journal (Lakh)'!F13/100</f>
        <v>68.629553239</v>
      </c>
      <c r="G13" s="15">
        <f>+'[1]Journal (Lakh)'!G13/100</f>
        <v>188.50148842739</v>
      </c>
      <c r="H13" s="15">
        <f>+'[1]Journal (Lakh)'!H13/100</f>
        <v>2705.7606696074627</v>
      </c>
      <c r="I13" s="15">
        <f>+'[1]Journal (Lakh)'!I13/100</f>
        <v>1829.7737699960426</v>
      </c>
      <c r="J13" s="15">
        <f>+'[1]Journal (Lakh)'!J13/100</f>
        <v>875.9868996114197</v>
      </c>
      <c r="K13" s="15">
        <f>+'[1]Journal (Lakh)'!K13/100</f>
        <v>1665.1697151812384</v>
      </c>
      <c r="L13" s="15">
        <f>+'[1]Journal (Lakh)'!L13/100</f>
        <v>70.69362529632</v>
      </c>
      <c r="M13" s="15">
        <f>+'[1]Journal (Lakh)'!M13/100</f>
        <v>142.35343845507998</v>
      </c>
      <c r="N13" s="15">
        <f>+'[1]Journal (Lakh)'!N13/100</f>
        <v>168.96834471828936</v>
      </c>
      <c r="O13" s="15">
        <f>+'[1]Journal (Lakh)'!O13/100</f>
        <v>583.0083832215797</v>
      </c>
      <c r="P13" s="15">
        <f t="shared" si="0"/>
        <v>6133.98496841222</v>
      </c>
      <c r="Q13" s="16">
        <f>+(P13/P$65)*100</f>
        <v>8.878703428726727</v>
      </c>
    </row>
    <row r="14" spans="1:17" s="12" customFormat="1" ht="16.5" customHeight="1">
      <c r="A14" s="8">
        <v>6</v>
      </c>
      <c r="B14" s="9" t="s">
        <v>24</v>
      </c>
      <c r="C14" s="10">
        <f>+'[1]Journal (Lakh)'!C14/100</f>
        <v>388.33054389999995</v>
      </c>
      <c r="D14" s="10">
        <f>+'[1]Journal (Lakh)'!D14/100</f>
        <v>122.1039284</v>
      </c>
      <c r="E14" s="10">
        <f>+'[1]Journal (Lakh)'!E14/100</f>
        <v>112.30074210000001</v>
      </c>
      <c r="F14" s="10">
        <f>+'[1]Journal (Lakh)'!F14/100</f>
        <v>9.8031863</v>
      </c>
      <c r="G14" s="10">
        <f>+'[1]Journal (Lakh)'!G14/100</f>
        <v>128.9315881</v>
      </c>
      <c r="H14" s="10">
        <f>+'[1]Journal (Lakh)'!H14/100</f>
        <v>2699.8475798999993</v>
      </c>
      <c r="I14" s="10">
        <f>+'[1]Journal (Lakh)'!I14/100</f>
        <v>1862.2090091999999</v>
      </c>
      <c r="J14" s="10">
        <f>+'[1]Journal (Lakh)'!J14/100</f>
        <v>837.6385707</v>
      </c>
      <c r="K14" s="10">
        <f>+'[1]Journal (Lakh)'!K14/100</f>
        <v>743.6642528</v>
      </c>
      <c r="L14" s="10">
        <f>+'[1]Journal (Lakh)'!L14/100</f>
        <v>7.3596433</v>
      </c>
      <c r="M14" s="10">
        <f>+'[1]Journal (Lakh)'!M14/100</f>
        <v>168.5386351</v>
      </c>
      <c r="N14" s="10">
        <f>+'[1]Journal (Lakh)'!N14/100</f>
        <v>54.0345462</v>
      </c>
      <c r="O14" s="10">
        <f>+'[1]Journal (Lakh)'!O14/100</f>
        <v>203.63826279999998</v>
      </c>
      <c r="P14" s="10">
        <f t="shared" si="0"/>
        <v>4516.448980499999</v>
      </c>
      <c r="Q14" s="11">
        <f>+(P14/P$64)*100</f>
        <v>5.824557412733316</v>
      </c>
    </row>
    <row r="15" spans="1:17" s="17" customFormat="1" ht="16.5" customHeight="1">
      <c r="A15" s="13"/>
      <c r="B15" s="14" t="s">
        <v>19</v>
      </c>
      <c r="C15" s="15">
        <f>+'[1]Journal (Lakh)'!C15/100</f>
        <v>356.12589679999996</v>
      </c>
      <c r="D15" s="15">
        <f>+'[1]Journal (Lakh)'!D15/100</f>
        <v>97.267646</v>
      </c>
      <c r="E15" s="15">
        <f>+'[1]Journal (Lakh)'!E15/100</f>
        <v>95.79021730000001</v>
      </c>
      <c r="F15" s="15">
        <f>+'[1]Journal (Lakh)'!F15/100</f>
        <v>1.4774287000000002</v>
      </c>
      <c r="G15" s="15">
        <f>+'[1]Journal (Lakh)'!G15/100</f>
        <v>133.88558849999998</v>
      </c>
      <c r="H15" s="15">
        <f>+'[1]Journal (Lakh)'!H15/100</f>
        <v>2399.2346023000005</v>
      </c>
      <c r="I15" s="15">
        <f>+'[1]Journal (Lakh)'!I15/100</f>
        <v>1707.3863818</v>
      </c>
      <c r="J15" s="15">
        <f>+'[1]Journal (Lakh)'!J15/100</f>
        <v>691.8482205</v>
      </c>
      <c r="K15" s="15">
        <f>+'[1]Journal (Lakh)'!K15/100</f>
        <v>594.8488058</v>
      </c>
      <c r="L15" s="15">
        <f>+'[1]Journal (Lakh)'!L15/100</f>
        <v>7.151312900000001</v>
      </c>
      <c r="M15" s="15">
        <f>+'[1]Journal (Lakh)'!M15/100</f>
        <v>146.8457426</v>
      </c>
      <c r="N15" s="15">
        <f>+'[1]Journal (Lakh)'!N15/100</f>
        <v>56.5237699</v>
      </c>
      <c r="O15" s="15">
        <f>+'[1]Journal (Lakh)'!O15/100</f>
        <v>209.5201379</v>
      </c>
      <c r="P15" s="15">
        <f t="shared" si="0"/>
        <v>4001.403502700001</v>
      </c>
      <c r="Q15" s="16">
        <f>+(P15/P$65)*100</f>
        <v>5.791875132086907</v>
      </c>
    </row>
    <row r="16" spans="1:17" s="12" customFormat="1" ht="16.5" customHeight="1">
      <c r="A16" s="8">
        <v>7</v>
      </c>
      <c r="B16" s="9" t="s">
        <v>25</v>
      </c>
      <c r="C16" s="10">
        <f>+'[1]Journal (Lakh)'!C16/100</f>
        <v>320.73191333829</v>
      </c>
      <c r="D16" s="10">
        <f>+'[1]Journal (Lakh)'!D16/100</f>
        <v>87.45294389760998</v>
      </c>
      <c r="E16" s="10">
        <f>+'[1]Journal (Lakh)'!E16/100</f>
        <v>72.07629857634998</v>
      </c>
      <c r="F16" s="10">
        <f>+'[1]Journal (Lakh)'!F16/100</f>
        <v>15.37664532126</v>
      </c>
      <c r="G16" s="10">
        <f>+'[1]Journal (Lakh)'!G16/100</f>
        <v>70.07296563632</v>
      </c>
      <c r="H16" s="10">
        <f>+'[1]Journal (Lakh)'!H16/100</f>
        <v>1004.0605823719999</v>
      </c>
      <c r="I16" s="10">
        <f>+'[1]Journal (Lakh)'!I16/100</f>
        <v>635.1192816329999</v>
      </c>
      <c r="J16" s="10">
        <f>+'[1]Journal (Lakh)'!J16/100</f>
        <v>368.941300739</v>
      </c>
      <c r="K16" s="10">
        <f>+'[1]Journal (Lakh)'!K16/100</f>
        <v>616.8179015627628</v>
      </c>
      <c r="L16" s="10">
        <f>+'[1]Journal (Lakh)'!L16/100</f>
        <v>22.339503999959998</v>
      </c>
      <c r="M16" s="10">
        <f>+'[1]Journal (Lakh)'!M16/100</f>
        <v>116.90855034400998</v>
      </c>
      <c r="N16" s="10">
        <f>+'[1]Journal (Lakh)'!N16/100</f>
        <v>299.4025656959694</v>
      </c>
      <c r="O16" s="10">
        <f>+'[1]Journal (Lakh)'!O16/100</f>
        <v>369.1998121138497</v>
      </c>
      <c r="P16" s="10">
        <f t="shared" si="0"/>
        <v>2906.9867389607716</v>
      </c>
      <c r="Q16" s="11">
        <f>+(P16/P$64)*100</f>
        <v>3.7489433030763344</v>
      </c>
    </row>
    <row r="17" spans="1:17" s="17" customFormat="1" ht="16.5" customHeight="1">
      <c r="A17" s="13"/>
      <c r="B17" s="14" t="s">
        <v>19</v>
      </c>
      <c r="C17" s="15">
        <f>+'[1]Journal (Lakh)'!C17/100</f>
        <v>299.10944268102</v>
      </c>
      <c r="D17" s="15">
        <f>+'[1]Journal (Lakh)'!D17/100</f>
        <v>76.77786240875001</v>
      </c>
      <c r="E17" s="15">
        <f>+'[1]Journal (Lakh)'!E17/100</f>
        <v>60.532479373200005</v>
      </c>
      <c r="F17" s="15">
        <f>+'[1]Journal (Lakh)'!F17/100</f>
        <v>16.245383035550002</v>
      </c>
      <c r="G17" s="15">
        <f>+'[1]Journal (Lakh)'!G17/100</f>
        <v>70.75093206842</v>
      </c>
      <c r="H17" s="15">
        <f>+'[1]Journal (Lakh)'!H17/100</f>
        <v>803.4375815249998</v>
      </c>
      <c r="I17" s="15">
        <f>+'[1]Journal (Lakh)'!I17/100</f>
        <v>539.5536710019999</v>
      </c>
      <c r="J17" s="15">
        <f>+'[1]Journal (Lakh)'!J17/100</f>
        <v>263.883910523</v>
      </c>
      <c r="K17" s="15">
        <f>+'[1]Journal (Lakh)'!K17/100</f>
        <v>521.5012717230023</v>
      </c>
      <c r="L17" s="15">
        <f>+'[1]Journal (Lakh)'!L17/100</f>
        <v>24.848528927000004</v>
      </c>
      <c r="M17" s="15">
        <f>+'[1]Journal (Lakh)'!M17/100</f>
        <v>107.79881527962002</v>
      </c>
      <c r="N17" s="15">
        <f>+'[1]Journal (Lakh)'!N17/100</f>
        <v>253.6764676245305</v>
      </c>
      <c r="O17" s="15">
        <f>+'[1]Journal (Lakh)'!O17/100</f>
        <v>295.2952951466999</v>
      </c>
      <c r="P17" s="15">
        <f t="shared" si="0"/>
        <v>2453.196197384043</v>
      </c>
      <c r="Q17" s="16">
        <f>+(P17/P$65)*100</f>
        <v>3.550905586045335</v>
      </c>
    </row>
    <row r="18" spans="1:17" s="12" customFormat="1" ht="16.5" customHeight="1">
      <c r="A18" s="8">
        <v>8</v>
      </c>
      <c r="B18" s="9" t="s">
        <v>26</v>
      </c>
      <c r="C18" s="10">
        <f>+'[1]Journal (Lakh)'!C18/100</f>
        <v>109.90438340800002</v>
      </c>
      <c r="D18" s="10">
        <f>+'[1]Journal (Lakh)'!D18/100</f>
        <v>64.93671151400002</v>
      </c>
      <c r="E18" s="10">
        <f>+'[1]Journal (Lakh)'!E18/100</f>
        <v>64.92614541400003</v>
      </c>
      <c r="F18" s="10">
        <f>+'[1]Journal (Lakh)'!F18/100</f>
        <v>0.0105661</v>
      </c>
      <c r="G18" s="10">
        <f>+'[1]Journal (Lakh)'!G18/100</f>
        <v>27.695703507000005</v>
      </c>
      <c r="H18" s="10">
        <f>+'[1]Journal (Lakh)'!H18/100</f>
        <v>1249.7083141540002</v>
      </c>
      <c r="I18" s="10">
        <f>+'[1]Journal (Lakh)'!I18/100</f>
        <v>629.7511103109995</v>
      </c>
      <c r="J18" s="10">
        <f>+'[1]Journal (Lakh)'!J18/100</f>
        <v>619.9572038430007</v>
      </c>
      <c r="K18" s="10">
        <f>+'[1]Journal (Lakh)'!K18/100</f>
        <v>199.17990803033337</v>
      </c>
      <c r="L18" s="10">
        <f>+'[1]Journal (Lakh)'!L18/100</f>
        <v>0</v>
      </c>
      <c r="M18" s="10">
        <f>+'[1]Journal (Lakh)'!M18/100</f>
        <v>14.497232721</v>
      </c>
      <c r="N18" s="10">
        <f>+'[1]Journal (Lakh)'!N18/100</f>
        <v>59.573681536999985</v>
      </c>
      <c r="O18" s="10">
        <f>+'[1]Journal (Lakh)'!O18/100</f>
        <v>128.95075713262503</v>
      </c>
      <c r="P18" s="10">
        <f t="shared" si="0"/>
        <v>1854.4466920039588</v>
      </c>
      <c r="Q18" s="11">
        <f>+(P18/P$64)*100</f>
        <v>2.3915539117270534</v>
      </c>
    </row>
    <row r="19" spans="1:17" s="17" customFormat="1" ht="16.5" customHeight="1">
      <c r="A19" s="13"/>
      <c r="B19" s="14" t="s">
        <v>19</v>
      </c>
      <c r="C19" s="15">
        <f>+'[1]Journal (Lakh)'!C19/100</f>
        <v>93.54036842526777</v>
      </c>
      <c r="D19" s="15">
        <f>+'[1]Journal (Lakh)'!D19/100</f>
        <v>50.98472707430086</v>
      </c>
      <c r="E19" s="15">
        <f>+'[1]Journal (Lakh)'!E19/100</f>
        <v>50.97416097430086</v>
      </c>
      <c r="F19" s="15">
        <f>+'[1]Journal (Lakh)'!F19/100</f>
        <v>0.0105661</v>
      </c>
      <c r="G19" s="15">
        <f>+'[1]Journal (Lakh)'!G19/100</f>
        <v>32.94612816262104</v>
      </c>
      <c r="H19" s="15">
        <f>+'[1]Journal (Lakh)'!H19/100</f>
        <v>1066.4566201750415</v>
      </c>
      <c r="I19" s="15">
        <f>+'[1]Journal (Lakh)'!I19/100</f>
        <v>593.9352802100416</v>
      </c>
      <c r="J19" s="15">
        <f>+'[1]Journal (Lakh)'!J19/100</f>
        <v>472.52133996499987</v>
      </c>
      <c r="K19" s="15">
        <f>+'[1]Journal (Lakh)'!K19/100</f>
        <v>287.0011620916788</v>
      </c>
      <c r="L19" s="15">
        <f>+'[1]Journal (Lakh)'!L19/100</f>
        <v>0</v>
      </c>
      <c r="M19" s="15">
        <f>+'[1]Journal (Lakh)'!M19/100</f>
        <v>12.252485170233</v>
      </c>
      <c r="N19" s="15">
        <f>+'[1]Journal (Lakh)'!N19/100</f>
        <v>53.302609218367245</v>
      </c>
      <c r="O19" s="15">
        <f>+'[1]Journal (Lakh)'!O19/100</f>
        <v>24.40646179235052</v>
      </c>
      <c r="P19" s="15">
        <f t="shared" si="0"/>
        <v>1620.8905621098609</v>
      </c>
      <c r="Q19" s="16">
        <f>+(P19/P$65)*100</f>
        <v>2.346175718640671</v>
      </c>
    </row>
    <row r="20" spans="1:17" s="17" customFormat="1" ht="16.5" customHeight="1">
      <c r="A20" s="8">
        <v>9</v>
      </c>
      <c r="B20" s="9" t="s">
        <v>27</v>
      </c>
      <c r="C20" s="10">
        <f>+'[1]Journal (Lakh)'!C20/100</f>
        <v>117.384492339</v>
      </c>
      <c r="D20" s="10">
        <f>+'[1]Journal (Lakh)'!D20/100</f>
        <v>51.174422957999994</v>
      </c>
      <c r="E20" s="10">
        <f>+'[1]Journal (Lakh)'!E20/100</f>
        <v>51.174422957999994</v>
      </c>
      <c r="F20" s="10">
        <f>+'[1]Journal (Lakh)'!F20/100</f>
        <v>0</v>
      </c>
      <c r="G20" s="10">
        <f>+'[1]Journal (Lakh)'!G20/100</f>
        <v>38.05585901</v>
      </c>
      <c r="H20" s="10">
        <f>+'[1]Journal (Lakh)'!H20/100</f>
        <v>708.0277375779999</v>
      </c>
      <c r="I20" s="10">
        <f>+'[1]Journal (Lakh)'!I20/100</f>
        <v>500.007852005</v>
      </c>
      <c r="J20" s="10">
        <f>+'[1]Journal (Lakh)'!J20/100</f>
        <v>208.01988557299998</v>
      </c>
      <c r="K20" s="10">
        <f>+'[1]Journal (Lakh)'!K20/100</f>
        <v>132.45011702899998</v>
      </c>
      <c r="L20" s="10">
        <f>+'[1]Journal (Lakh)'!L20/100</f>
        <v>0</v>
      </c>
      <c r="M20" s="10">
        <f>+'[1]Journal (Lakh)'!M20/100</f>
        <v>34.756077174000005</v>
      </c>
      <c r="N20" s="10">
        <f>+'[1]Journal (Lakh)'!N20/100</f>
        <v>50.27950856499999</v>
      </c>
      <c r="O20" s="10">
        <f>+'[1]Journal (Lakh)'!O20/100</f>
        <v>132.29602009500002</v>
      </c>
      <c r="P20" s="10">
        <f t="shared" si="0"/>
        <v>1264.424234748</v>
      </c>
      <c r="Q20" s="11">
        <f>+(P20/P$64)*100</f>
        <v>1.6306420334069163</v>
      </c>
    </row>
    <row r="21" spans="1:17" s="17" customFormat="1" ht="16.5" customHeight="1">
      <c r="A21" s="13"/>
      <c r="B21" s="14" t="s">
        <v>19</v>
      </c>
      <c r="C21" s="15">
        <f>+'[1]Journal (Lakh)'!C21/100</f>
        <v>106.343704863</v>
      </c>
      <c r="D21" s="15">
        <f>+'[1]Journal (Lakh)'!D21/100</f>
        <v>54.511325125000006</v>
      </c>
      <c r="E21" s="15">
        <f>+'[1]Journal (Lakh)'!E21/100</f>
        <v>54.511325125000006</v>
      </c>
      <c r="F21" s="15">
        <f>+'[1]Journal (Lakh)'!F21/100</f>
        <v>0</v>
      </c>
      <c r="G21" s="15">
        <f>+'[1]Journal (Lakh)'!G21/100</f>
        <v>35.646728581000005</v>
      </c>
      <c r="H21" s="15">
        <f>+'[1]Journal (Lakh)'!H21/100</f>
        <v>619.7834401240001</v>
      </c>
      <c r="I21" s="15">
        <f>+'[1]Journal (Lakh)'!I21/100</f>
        <v>431.16131657600005</v>
      </c>
      <c r="J21" s="15">
        <f>+'[1]Journal (Lakh)'!J21/100</f>
        <v>188.62212354800002</v>
      </c>
      <c r="K21" s="15">
        <f>+'[1]Journal (Lakh)'!K21/100</f>
        <v>139.131368275</v>
      </c>
      <c r="L21" s="15">
        <f>+'[1]Journal (Lakh)'!L21/100</f>
        <v>0</v>
      </c>
      <c r="M21" s="15">
        <f>+'[1]Journal (Lakh)'!M21/100</f>
        <v>29.169397719</v>
      </c>
      <c r="N21" s="15">
        <f>+'[1]Journal (Lakh)'!N21/100</f>
        <v>62.350129005</v>
      </c>
      <c r="O21" s="15">
        <f>+'[1]Journal (Lakh)'!O21/100</f>
        <v>58.337541818999995</v>
      </c>
      <c r="P21" s="15">
        <f t="shared" si="0"/>
        <v>1105.2736355110003</v>
      </c>
      <c r="Q21" s="16">
        <f>+(P21/P$65)*100</f>
        <v>1.5998403758450956</v>
      </c>
    </row>
    <row r="22" spans="1:17" s="17" customFormat="1" ht="16.5" customHeight="1">
      <c r="A22" s="8">
        <v>10</v>
      </c>
      <c r="B22" s="9" t="s">
        <v>28</v>
      </c>
      <c r="C22" s="10">
        <f>+'[1]Journal (Lakh)'!C22/100</f>
        <v>107.1625858</v>
      </c>
      <c r="D22" s="10">
        <f>+'[1]Journal (Lakh)'!D22/100</f>
        <v>18.1603629</v>
      </c>
      <c r="E22" s="10">
        <f>+'[1]Journal (Lakh)'!E22/100</f>
        <v>18.1603629</v>
      </c>
      <c r="F22" s="10">
        <f>+'[1]Journal (Lakh)'!F22/100</f>
        <v>0</v>
      </c>
      <c r="G22" s="10">
        <f>+'[1]Journal (Lakh)'!G22/100</f>
        <v>19.150734812</v>
      </c>
      <c r="H22" s="10">
        <f>+'[1]Journal (Lakh)'!H22/100</f>
        <v>231.7507619</v>
      </c>
      <c r="I22" s="10">
        <f>+'[1]Journal (Lakh)'!I22/100</f>
        <v>128.92337841982</v>
      </c>
      <c r="J22" s="10">
        <f>+'[1]Journal (Lakh)'!J22/100</f>
        <v>102.82738348018</v>
      </c>
      <c r="K22" s="10">
        <f>+'[1]Journal (Lakh)'!K22/100</f>
        <v>86.95799269999999</v>
      </c>
      <c r="L22" s="10">
        <f>+'[1]Journal (Lakh)'!L22/100</f>
        <v>0.3445497</v>
      </c>
      <c r="M22" s="10">
        <f>+'[1]Journal (Lakh)'!M22/100</f>
        <v>4.223073</v>
      </c>
      <c r="N22" s="10">
        <f>+'[1]Journal (Lakh)'!N22/100</f>
        <v>6.899390240067212</v>
      </c>
      <c r="O22" s="10">
        <f>+'[1]Journal (Lakh)'!O22/100</f>
        <v>65.7978942</v>
      </c>
      <c r="P22" s="10">
        <f t="shared" si="0"/>
        <v>540.4473452520672</v>
      </c>
      <c r="Q22" s="11">
        <f>+(P22/P$64)*100</f>
        <v>0.6969782243906762</v>
      </c>
    </row>
    <row r="23" spans="1:17" s="17" customFormat="1" ht="16.5" customHeight="1">
      <c r="A23" s="13"/>
      <c r="B23" s="14" t="s">
        <v>19</v>
      </c>
      <c r="C23" s="15">
        <f>+'[1]Journal (Lakh)'!C23/100</f>
        <v>90.321221022</v>
      </c>
      <c r="D23" s="15">
        <f>+'[1]Journal (Lakh)'!D23/100</f>
        <v>14.9517117</v>
      </c>
      <c r="E23" s="15">
        <f>+'[1]Journal (Lakh)'!E23/100</f>
        <v>14.9517117</v>
      </c>
      <c r="F23" s="15">
        <f>+'[1]Journal (Lakh)'!F23/100</f>
        <v>0</v>
      </c>
      <c r="G23" s="15">
        <f>+'[1]Journal (Lakh)'!G23/100</f>
        <v>12.254038160000002</v>
      </c>
      <c r="H23" s="15">
        <f>+'[1]Journal (Lakh)'!H23/100</f>
        <v>290.715161879</v>
      </c>
      <c r="I23" s="15">
        <f>+'[1]Journal (Lakh)'!I23/100</f>
        <v>148.2797488935</v>
      </c>
      <c r="J23" s="15">
        <f>+'[1]Journal (Lakh)'!J23/100</f>
        <v>142.4354129855</v>
      </c>
      <c r="K23" s="15">
        <f>+'[1]Journal (Lakh)'!K23/100</f>
        <v>55.2662458</v>
      </c>
      <c r="L23" s="15">
        <f>+'[1]Journal (Lakh)'!L23/100</f>
        <v>0</v>
      </c>
      <c r="M23" s="15">
        <f>+'[1]Journal (Lakh)'!M23/100</f>
        <v>3.9817845</v>
      </c>
      <c r="N23" s="15">
        <f>+'[1]Journal (Lakh)'!N23/100</f>
        <v>2.9424095</v>
      </c>
      <c r="O23" s="15">
        <f>+'[1]Journal (Lakh)'!O23/100</f>
        <v>63.915120481</v>
      </c>
      <c r="P23" s="15">
        <f t="shared" si="0"/>
        <v>534.347693042</v>
      </c>
      <c r="Q23" s="16">
        <f>+(P23/P$65)*100</f>
        <v>0.7734473949277195</v>
      </c>
    </row>
    <row r="24" spans="1:17" s="17" customFormat="1" ht="16.5" customHeight="1">
      <c r="A24" s="8">
        <v>11</v>
      </c>
      <c r="B24" s="9" t="s">
        <v>29</v>
      </c>
      <c r="C24" s="10">
        <f>+'[1]Journal (Lakh)'!C24/100</f>
        <v>11.0579693</v>
      </c>
      <c r="D24" s="10">
        <f>+'[1]Journal (Lakh)'!D24/100</f>
        <v>0.9442876000000001</v>
      </c>
      <c r="E24" s="10">
        <f>+'[1]Journal (Lakh)'!E24/100</f>
        <v>0.9442876000000001</v>
      </c>
      <c r="F24" s="10">
        <f>+'[1]Journal (Lakh)'!F24/100</f>
        <v>0</v>
      </c>
      <c r="G24" s="10">
        <f>+'[1]Journal (Lakh)'!G24/100</f>
        <v>6.5276847999999985</v>
      </c>
      <c r="H24" s="10">
        <f>+'[1]Journal (Lakh)'!H24/100</f>
        <v>1481.0411104</v>
      </c>
      <c r="I24" s="10">
        <f>+'[1]Journal (Lakh)'!I24/100</f>
        <v>527.8001732</v>
      </c>
      <c r="J24" s="10">
        <f>+'[1]Journal (Lakh)'!J24/100</f>
        <v>953.2409372000001</v>
      </c>
      <c r="K24" s="10">
        <f>+'[1]Journal (Lakh)'!K24/100</f>
        <v>0</v>
      </c>
      <c r="L24" s="10">
        <f>+'[1]Journal (Lakh)'!L24/100</f>
        <v>0</v>
      </c>
      <c r="M24" s="10">
        <f>+'[1]Journal (Lakh)'!M24/100</f>
        <v>1.4429604</v>
      </c>
      <c r="N24" s="10">
        <f>+'[1]Journal (Lakh)'!N24/100</f>
        <v>4.617141800000001</v>
      </c>
      <c r="O24" s="10">
        <f>+'[1]Journal (Lakh)'!O24/100</f>
        <v>4.9581044</v>
      </c>
      <c r="P24" s="10">
        <f t="shared" si="0"/>
        <v>1510.5892586999998</v>
      </c>
      <c r="Q24" s="11">
        <f>+(P24/P$64)*100</f>
        <v>1.948104340898003</v>
      </c>
    </row>
    <row r="25" spans="1:17" s="17" customFormat="1" ht="16.5" customHeight="1">
      <c r="A25" s="13"/>
      <c r="B25" s="14" t="s">
        <v>19</v>
      </c>
      <c r="C25" s="15">
        <f>+'[1]Journal (Lakh)'!C25/100</f>
        <v>9.276423000000001</v>
      </c>
      <c r="D25" s="15">
        <f>+'[1]Journal (Lakh)'!D25/100</f>
        <v>1.7084901999999997</v>
      </c>
      <c r="E25" s="15">
        <f>+'[1]Journal (Lakh)'!E25/100</f>
        <v>1.7084901999999997</v>
      </c>
      <c r="F25" s="15">
        <f>+'[1]Journal (Lakh)'!F25/100</f>
        <v>0</v>
      </c>
      <c r="G25" s="15">
        <f>+'[1]Journal (Lakh)'!G25/100</f>
        <v>4.8940673</v>
      </c>
      <c r="H25" s="15">
        <f>+'[1]Journal (Lakh)'!H25/100</f>
        <v>1517.3355496000001</v>
      </c>
      <c r="I25" s="15">
        <f>+'[1]Journal (Lakh)'!I25/100</f>
        <v>589.6315635000001</v>
      </c>
      <c r="J25" s="15">
        <f>+'[1]Journal (Lakh)'!J25/100</f>
        <v>927.7039861000001</v>
      </c>
      <c r="K25" s="15">
        <f>+'[1]Journal (Lakh)'!K25/100</f>
        <v>0</v>
      </c>
      <c r="L25" s="15">
        <f>+'[1]Journal (Lakh)'!L25/100</f>
        <v>0</v>
      </c>
      <c r="M25" s="15">
        <f>+'[1]Journal (Lakh)'!M25/100</f>
        <v>0.7981676999999999</v>
      </c>
      <c r="N25" s="15">
        <f>+'[1]Journal (Lakh)'!N25/100</f>
        <v>3.8310943</v>
      </c>
      <c r="O25" s="15">
        <f>+'[1]Journal (Lakh)'!O25/100</f>
        <v>3.539438399999999</v>
      </c>
      <c r="P25" s="15">
        <f t="shared" si="0"/>
        <v>1541.3832305</v>
      </c>
      <c r="Q25" s="16">
        <f>+(P25/P$65)*100</f>
        <v>2.2310919645381384</v>
      </c>
    </row>
    <row r="26" spans="1:17" s="17" customFormat="1" ht="16.5" customHeight="1">
      <c r="A26" s="8">
        <v>12</v>
      </c>
      <c r="B26" s="9" t="s">
        <v>30</v>
      </c>
      <c r="C26" s="10">
        <f>+'[1]Journal (Lakh)'!C26/100</f>
        <v>79.517553076</v>
      </c>
      <c r="D26" s="10">
        <f>+'[1]Journal (Lakh)'!D26/100</f>
        <v>33.687405743999996</v>
      </c>
      <c r="E26" s="10">
        <f>+'[1]Journal (Lakh)'!E26/100</f>
        <v>33.687405743999996</v>
      </c>
      <c r="F26" s="10">
        <f>+'[1]Journal (Lakh)'!F26/100</f>
        <v>0</v>
      </c>
      <c r="G26" s="10">
        <f>+'[1]Journal (Lakh)'!G26/100</f>
        <v>33.887252194</v>
      </c>
      <c r="H26" s="10">
        <f>+'[1]Journal (Lakh)'!H26/100</f>
        <v>1043.3610503979999</v>
      </c>
      <c r="I26" s="10">
        <f>+'[1]Journal (Lakh)'!I26/100</f>
        <v>727.1664702109998</v>
      </c>
      <c r="J26" s="10">
        <f>+'[1]Journal (Lakh)'!J26/100</f>
        <v>316.19458018699993</v>
      </c>
      <c r="K26" s="10">
        <f>+'[1]Journal (Lakh)'!K26/100</f>
        <v>159.29699207099952</v>
      </c>
      <c r="L26" s="10">
        <f>+'[1]Journal (Lakh)'!L26/100</f>
        <v>0</v>
      </c>
      <c r="M26" s="10">
        <f>+'[1]Journal (Lakh)'!M26/100</f>
        <v>16.624507741999995</v>
      </c>
      <c r="N26" s="10">
        <f>+'[1]Journal (Lakh)'!N26/100</f>
        <v>23.504884395000005</v>
      </c>
      <c r="O26" s="10">
        <f>+'[1]Journal (Lakh)'!O26/100</f>
        <v>17.550403657999997</v>
      </c>
      <c r="P26" s="10">
        <f t="shared" si="0"/>
        <v>1407.4300492779996</v>
      </c>
      <c r="Q26" s="11">
        <f>+(P26/P$64)*100</f>
        <v>1.8150669169118474</v>
      </c>
    </row>
    <row r="27" spans="1:17" s="17" customFormat="1" ht="16.5" customHeight="1">
      <c r="A27" s="13"/>
      <c r="B27" s="14" t="s">
        <v>19</v>
      </c>
      <c r="C27" s="15">
        <f>+'[1]Journal (Lakh)'!C27/100</f>
        <v>52.150859922</v>
      </c>
      <c r="D27" s="15">
        <f>+'[1]Journal (Lakh)'!D27/100</f>
        <v>21.163687941999996</v>
      </c>
      <c r="E27" s="15">
        <f>+'[1]Journal (Lakh)'!E27/100</f>
        <v>21.163687941999996</v>
      </c>
      <c r="F27" s="15">
        <f>+'[1]Journal (Lakh)'!F27/100</f>
        <v>0</v>
      </c>
      <c r="G27" s="15">
        <f>+'[1]Journal (Lakh)'!G27/100</f>
        <v>27.497941382999997</v>
      </c>
      <c r="H27" s="15">
        <f>+'[1]Journal (Lakh)'!H27/100</f>
        <v>866.376779105</v>
      </c>
      <c r="I27" s="15">
        <f>+'[1]Journal (Lakh)'!I27/100</f>
        <v>630.778040078</v>
      </c>
      <c r="J27" s="15">
        <f>+'[1]Journal (Lakh)'!J27/100</f>
        <v>235.59873902700002</v>
      </c>
      <c r="K27" s="15">
        <f>+'[1]Journal (Lakh)'!K27/100</f>
        <v>198.12195786</v>
      </c>
      <c r="L27" s="15">
        <f>+'[1]Journal (Lakh)'!L27/100</f>
        <v>0</v>
      </c>
      <c r="M27" s="15">
        <f>+'[1]Journal (Lakh)'!M27/100</f>
        <v>10.789773257</v>
      </c>
      <c r="N27" s="15">
        <f>+'[1]Journal (Lakh)'!N27/100</f>
        <v>28.241822956</v>
      </c>
      <c r="O27" s="15">
        <f>+'[1]Journal (Lakh)'!O27/100</f>
        <v>14.086388860000001</v>
      </c>
      <c r="P27" s="15">
        <f t="shared" si="0"/>
        <v>1218.429211285</v>
      </c>
      <c r="Q27" s="16">
        <f>+(P27/P$65)*100</f>
        <v>1.763628647870193</v>
      </c>
    </row>
    <row r="28" spans="1:17" s="17" customFormat="1" ht="16.5" customHeight="1">
      <c r="A28" s="8">
        <v>13</v>
      </c>
      <c r="B28" s="9" t="s">
        <v>31</v>
      </c>
      <c r="C28" s="10">
        <f>+'[1]Journal (Lakh)'!C28/100</f>
        <v>0.37962235299999997</v>
      </c>
      <c r="D28" s="10">
        <f>+'[1]Journal (Lakh)'!D28/100</f>
        <v>0.0068631</v>
      </c>
      <c r="E28" s="10">
        <f>+'[1]Journal (Lakh)'!E28/100</f>
        <v>0.0068631</v>
      </c>
      <c r="F28" s="10">
        <f>+'[1]Journal (Lakh)'!F28/100</f>
        <v>0</v>
      </c>
      <c r="G28" s="10">
        <f>+'[1]Journal (Lakh)'!G28/100</f>
        <v>0.57375645</v>
      </c>
      <c r="H28" s="10">
        <f>+'[1]Journal (Lakh)'!H28/100</f>
        <v>0.6473558420000001</v>
      </c>
      <c r="I28" s="10">
        <f>+'[1]Journal (Lakh)'!I28/100</f>
        <v>0</v>
      </c>
      <c r="J28" s="10">
        <f>+'[1]Journal (Lakh)'!J28/100</f>
        <v>0.6473558420000001</v>
      </c>
      <c r="K28" s="10">
        <f>+'[1]Journal (Lakh)'!K28/100</f>
        <v>0.019862404</v>
      </c>
      <c r="L28" s="10">
        <f>+'[1]Journal (Lakh)'!L28/100</f>
        <v>0</v>
      </c>
      <c r="M28" s="10">
        <f>+'[1]Journal (Lakh)'!M28/100</f>
        <v>20.291229257</v>
      </c>
      <c r="N28" s="10">
        <f>+'[1]Journal (Lakh)'!N28/100</f>
        <v>0.451214936</v>
      </c>
      <c r="O28" s="10">
        <f>+'[1]Journal (Lakh)'!O28/100</f>
        <v>0.9099417899999999</v>
      </c>
      <c r="P28" s="10">
        <f t="shared" si="0"/>
        <v>23.279846132000003</v>
      </c>
      <c r="Q28" s="11">
        <f>+(P28/P$64)*100</f>
        <v>0.03002243597588928</v>
      </c>
    </row>
    <row r="29" spans="1:17" s="17" customFormat="1" ht="16.5" customHeight="1">
      <c r="A29" s="13"/>
      <c r="B29" s="14" t="s">
        <v>19</v>
      </c>
      <c r="C29" s="15">
        <f>+'[1]Journal (Lakh)'!C29/100</f>
        <v>0.7945507820000001</v>
      </c>
      <c r="D29" s="15">
        <f>+'[1]Journal (Lakh)'!D29/100</f>
        <v>0.037559550000000004</v>
      </c>
      <c r="E29" s="15">
        <f>+'[1]Journal (Lakh)'!E29/100</f>
        <v>0.037559550000000004</v>
      </c>
      <c r="F29" s="15">
        <f>+'[1]Journal (Lakh)'!F29/100</f>
        <v>0</v>
      </c>
      <c r="G29" s="15">
        <f>+'[1]Journal (Lakh)'!G29/100</f>
        <v>0.352395523</v>
      </c>
      <c r="H29" s="15">
        <f>+'[1]Journal (Lakh)'!H29/100</f>
        <v>0.42476115899999994</v>
      </c>
      <c r="I29" s="15">
        <f>+'[1]Journal (Lakh)'!I29/100</f>
        <v>0.11854248799999999</v>
      </c>
      <c r="J29" s="15">
        <f>+'[1]Journal (Lakh)'!J29/100</f>
        <v>0.306218671</v>
      </c>
      <c r="K29" s="15">
        <f>+'[1]Journal (Lakh)'!K29/100</f>
        <v>0.015120527</v>
      </c>
      <c r="L29" s="15">
        <f>+'[1]Journal (Lakh)'!L29/100</f>
        <v>0</v>
      </c>
      <c r="M29" s="15">
        <f>+'[1]Journal (Lakh)'!M29/100</f>
        <v>14.264752102</v>
      </c>
      <c r="N29" s="15">
        <f>+'[1]Journal (Lakh)'!N29/100</f>
        <v>0.62226557</v>
      </c>
      <c r="O29" s="15">
        <f>+'[1]Journal (Lakh)'!O29/100</f>
        <v>4.746841513</v>
      </c>
      <c r="P29" s="15">
        <f t="shared" si="0"/>
        <v>21.258246726</v>
      </c>
      <c r="Q29" s="16">
        <f>+(P29/P$65)*100</f>
        <v>0.030770481027721144</v>
      </c>
    </row>
    <row r="30" spans="1:17" s="17" customFormat="1" ht="16.5" customHeight="1">
      <c r="A30" s="8">
        <v>14</v>
      </c>
      <c r="B30" s="9" t="s">
        <v>32</v>
      </c>
      <c r="C30" s="10">
        <f>+'[1]Journal (Lakh)'!C30/100</f>
        <v>446.1269</v>
      </c>
      <c r="D30" s="10">
        <f>+'[1]Journal (Lakh)'!D30/100</f>
        <v>9.94443524453</v>
      </c>
      <c r="E30" s="10">
        <f>+'[1]Journal (Lakh)'!E30/100</f>
        <v>9.94443524453</v>
      </c>
      <c r="F30" s="10">
        <f>+'[1]Journal (Lakh)'!F30/100</f>
        <v>0</v>
      </c>
      <c r="G30" s="10">
        <f>+'[1]Journal (Lakh)'!G30/100</f>
        <v>19.217464877</v>
      </c>
      <c r="H30" s="10">
        <f>+'[1]Journal (Lakh)'!H30/100</f>
        <v>465.32858342470035</v>
      </c>
      <c r="I30" s="10">
        <f>+'[1]Journal (Lakh)'!I30/100</f>
        <v>253.02567233793033</v>
      </c>
      <c r="J30" s="10">
        <f>+'[1]Journal (Lakh)'!J30/100</f>
        <v>212.30291108677</v>
      </c>
      <c r="K30" s="10">
        <f>+'[1]Journal (Lakh)'!K30/100</f>
        <v>21.1613283759999</v>
      </c>
      <c r="L30" s="10">
        <f>+'[1]Journal (Lakh)'!L30/100</f>
        <v>4.7314401</v>
      </c>
      <c r="M30" s="10">
        <f>+'[1]Journal (Lakh)'!M30/100</f>
        <v>3.2945372499999994</v>
      </c>
      <c r="N30" s="10">
        <f>+'[1]Journal (Lakh)'!N30/100</f>
        <v>181.494160245</v>
      </c>
      <c r="O30" s="10">
        <f>+'[1]Journal (Lakh)'!O30/100</f>
        <v>36.272957063</v>
      </c>
      <c r="P30" s="10">
        <f t="shared" si="0"/>
        <v>1187.57180658023</v>
      </c>
      <c r="Q30" s="11">
        <f>+(P30/P$64)*100</f>
        <v>1.5315306779806046</v>
      </c>
    </row>
    <row r="31" spans="1:17" s="17" customFormat="1" ht="16.5" customHeight="1">
      <c r="A31" s="8"/>
      <c r="B31" s="14" t="s">
        <v>19</v>
      </c>
      <c r="C31" s="15">
        <f>+'[1]Journal (Lakh)'!C31/100</f>
        <v>314.76840000000004</v>
      </c>
      <c r="D31" s="15">
        <f>+'[1]Journal (Lakh)'!D31/100</f>
        <v>7.2936000000000005</v>
      </c>
      <c r="E31" s="15">
        <f>+'[1]Journal (Lakh)'!E31/100</f>
        <v>7.2936000000000005</v>
      </c>
      <c r="F31" s="15">
        <f>+'[1]Journal (Lakh)'!F31/100</f>
        <v>0</v>
      </c>
      <c r="G31" s="15">
        <f>+'[1]Journal (Lakh)'!G31/100</f>
        <v>20.725900000000003</v>
      </c>
      <c r="H31" s="15">
        <f>+'[1]Journal (Lakh)'!H31/100</f>
        <v>267.43289999999996</v>
      </c>
      <c r="I31" s="15">
        <f>+'[1]Journal (Lakh)'!I31/100</f>
        <v>163.24169999999998</v>
      </c>
      <c r="J31" s="15">
        <f>+'[1]Journal (Lakh)'!J31/100</f>
        <v>104.1912</v>
      </c>
      <c r="K31" s="15">
        <f>+'[1]Journal (Lakh)'!K31/100</f>
        <v>6.7411</v>
      </c>
      <c r="L31" s="15">
        <f>+'[1]Journal (Lakh)'!L31/100</f>
        <v>16.2050188</v>
      </c>
      <c r="M31" s="15">
        <f>+'[1]Journal (Lakh)'!M31/100</f>
        <v>2.0542000000000002</v>
      </c>
      <c r="N31" s="15">
        <f>+'[1]Journal (Lakh)'!N31/100</f>
        <v>108.4532</v>
      </c>
      <c r="O31" s="15">
        <f>+'[1]Journal (Lakh)'!O31/100</f>
        <v>27.177569031391535</v>
      </c>
      <c r="P31" s="18">
        <f>C31+D31+G31+H31+K31+L31+M31+N31+O31</f>
        <v>770.8518878313915</v>
      </c>
      <c r="Q31" s="16">
        <f>+(P31/P$65)*100</f>
        <v>1.1157779705646484</v>
      </c>
    </row>
    <row r="32" spans="1:17" s="17" customFormat="1" ht="16.5" customHeight="1">
      <c r="A32" s="8">
        <v>15</v>
      </c>
      <c r="B32" s="9" t="s">
        <v>33</v>
      </c>
      <c r="C32" s="10">
        <f>+'[1]Journal (Lakh)'!C32/100</f>
        <v>33.27274674520001</v>
      </c>
      <c r="D32" s="10">
        <f>+'[1]Journal (Lakh)'!D32/100</f>
        <v>8.21376798092923</v>
      </c>
      <c r="E32" s="10">
        <f>+'[1]Journal (Lakh)'!E32/100</f>
        <v>8.21376798092923</v>
      </c>
      <c r="F32" s="10">
        <f>+'[1]Journal (Lakh)'!F32/100</f>
        <v>0</v>
      </c>
      <c r="G32" s="10">
        <f>+'[1]Journal (Lakh)'!G32/100</f>
        <v>17.625576760524027</v>
      </c>
      <c r="H32" s="10">
        <f>+'[1]Journal (Lakh)'!H32/100</f>
        <v>137.852392483</v>
      </c>
      <c r="I32" s="10">
        <f>+'[1]Journal (Lakh)'!I32/100</f>
        <v>98.36519666000002</v>
      </c>
      <c r="J32" s="10">
        <f>+'[1]Journal (Lakh)'!J32/100</f>
        <v>39.487195822999965</v>
      </c>
      <c r="K32" s="10">
        <f>+'[1]Journal (Lakh)'!K32/100</f>
        <v>45.407726889999985</v>
      </c>
      <c r="L32" s="10">
        <f>+'[1]Journal (Lakh)'!L32/100</f>
        <v>0</v>
      </c>
      <c r="M32" s="10">
        <f>+'[1]Journal (Lakh)'!M32/100</f>
        <v>5.271194903</v>
      </c>
      <c r="N32" s="10">
        <f>+'[1]Journal (Lakh)'!N32/100</f>
        <v>2.9357971019999995</v>
      </c>
      <c r="O32" s="10">
        <f>+'[1]Journal (Lakh)'!O32/100</f>
        <v>2.2438081570000006</v>
      </c>
      <c r="P32" s="10">
        <f t="shared" si="0"/>
        <v>252.82301102165326</v>
      </c>
      <c r="Q32" s="11">
        <f>+(P32/P$64)*100</f>
        <v>0.3260486610861047</v>
      </c>
    </row>
    <row r="33" spans="1:17" s="17" customFormat="1" ht="16.5" customHeight="1">
      <c r="A33" s="8"/>
      <c r="B33" s="14" t="s">
        <v>19</v>
      </c>
      <c r="C33" s="15">
        <f>+'[1]Journal (Lakh)'!C33/100</f>
        <v>24.113952620623134</v>
      </c>
      <c r="D33" s="15">
        <f>+'[1]Journal (Lakh)'!D33/100</f>
        <v>7.624333816318016</v>
      </c>
      <c r="E33" s="15">
        <f>+'[1]Journal (Lakh)'!E33/100</f>
        <v>7.624333816318016</v>
      </c>
      <c r="F33" s="15">
        <f>+'[1]Journal (Lakh)'!F33/100</f>
        <v>0</v>
      </c>
      <c r="G33" s="15">
        <f>+'[1]Journal (Lakh)'!G33/100</f>
        <v>16.045492794461815</v>
      </c>
      <c r="H33" s="15">
        <f>+'[1]Journal (Lakh)'!H33/100</f>
        <v>96.63434416377785</v>
      </c>
      <c r="I33" s="15">
        <f>+'[1]Journal (Lakh)'!I33/100</f>
        <v>63.221826253408864</v>
      </c>
      <c r="J33" s="15">
        <f>+'[1]Journal (Lakh)'!J33/100</f>
        <v>33.41251791036899</v>
      </c>
      <c r="K33" s="15">
        <f>+'[1]Journal (Lakh)'!K33/100</f>
        <v>26.368459675899885</v>
      </c>
      <c r="L33" s="15">
        <f>+'[1]Journal (Lakh)'!L33/100</f>
        <v>0</v>
      </c>
      <c r="M33" s="15">
        <f>+'[1]Journal (Lakh)'!M33/100</f>
        <v>5.312197353361793</v>
      </c>
      <c r="N33" s="15">
        <f>+'[1]Journal (Lakh)'!N33/100</f>
        <v>3.3696249295449543</v>
      </c>
      <c r="O33" s="15">
        <f>+'[1]Journal (Lakh)'!O33/100</f>
        <v>2.6004859365493953</v>
      </c>
      <c r="P33" s="15">
        <f>C33+D33+G33+H33+K33+L33+M33+N33+O33</f>
        <v>182.06889129053687</v>
      </c>
      <c r="Q33" s="11">
        <f>+(P33/P$65)*100</f>
        <v>0.26353760201407916</v>
      </c>
    </row>
    <row r="34" spans="1:17" s="17" customFormat="1" ht="16.5" customHeight="1">
      <c r="A34" s="8">
        <v>16</v>
      </c>
      <c r="B34" s="9" t="s">
        <v>34</v>
      </c>
      <c r="C34" s="10">
        <f>+'[1]Journal (Lakh)'!C34/100</f>
        <v>15.573154023493299</v>
      </c>
      <c r="D34" s="10">
        <f>+'[1]Journal (Lakh)'!D34/100</f>
        <v>5.94080263437349</v>
      </c>
      <c r="E34" s="10">
        <f>+'[1]Journal (Lakh)'!E34/100</f>
        <v>5.94080263437349</v>
      </c>
      <c r="F34" s="10">
        <f>+'[1]Journal (Lakh)'!F34/100</f>
        <v>0</v>
      </c>
      <c r="G34" s="10">
        <f>+'[1]Journal (Lakh)'!G34/100</f>
        <v>4.50183405012</v>
      </c>
      <c r="H34" s="10">
        <f>+'[1]Journal (Lakh)'!H34/100</f>
        <v>388.48662457599994</v>
      </c>
      <c r="I34" s="10">
        <f>+'[1]Journal (Lakh)'!I34/100</f>
        <v>198.77515517599997</v>
      </c>
      <c r="J34" s="10">
        <f>+'[1]Journal (Lakh)'!J34/100</f>
        <v>189.7114694</v>
      </c>
      <c r="K34" s="10">
        <f>+'[1]Journal (Lakh)'!K34/100</f>
        <v>0</v>
      </c>
      <c r="L34" s="10">
        <f>+'[1]Journal (Lakh)'!L34/100</f>
        <v>0</v>
      </c>
      <c r="M34" s="10">
        <f>+'[1]Journal (Lakh)'!M34/100</f>
        <v>8.90418482515178</v>
      </c>
      <c r="N34" s="10">
        <f>+'[1]Journal (Lakh)'!N34/100</f>
        <v>0</v>
      </c>
      <c r="O34" s="10">
        <f>+'[1]Journal (Lakh)'!O34/100</f>
        <v>1.5240054379999999</v>
      </c>
      <c r="P34" s="10">
        <f>C34+D34+G34+H34+K34+L34+M34+N34+O34</f>
        <v>424.93060554713855</v>
      </c>
      <c r="Q34" s="11">
        <f>+(P34/P$64)*100</f>
        <v>0.5480041331415286</v>
      </c>
    </row>
    <row r="35" spans="1:17" s="17" customFormat="1" ht="16.5" customHeight="1">
      <c r="A35" s="8"/>
      <c r="B35" s="14" t="s">
        <v>19</v>
      </c>
      <c r="C35" s="18">
        <f>+'[1]Journal (Lakh)'!C35/100</f>
        <v>7.6534</v>
      </c>
      <c r="D35" s="18">
        <f>+'[1]Journal (Lakh)'!D35/100</f>
        <v>0</v>
      </c>
      <c r="E35" s="18">
        <f>+'[1]Journal (Lakh)'!E35/100</f>
        <v>0</v>
      </c>
      <c r="F35" s="18">
        <f>+'[1]Journal (Lakh)'!F35/100</f>
        <v>0</v>
      </c>
      <c r="G35" s="18">
        <f>+'[1]Journal (Lakh)'!G35/100</f>
        <v>0.08139999999999999</v>
      </c>
      <c r="H35" s="18">
        <f>+'[1]Journal (Lakh)'!H35/100</f>
        <v>87.25593</v>
      </c>
      <c r="I35" s="18">
        <f>+'[1]Journal (Lakh)'!I35/100</f>
        <v>52.3187</v>
      </c>
      <c r="J35" s="18">
        <f>+'[1]Journal (Lakh)'!J35/100</f>
        <v>34.93723</v>
      </c>
      <c r="K35" s="18">
        <f>+'[1]Journal (Lakh)'!K35/100</f>
        <v>0</v>
      </c>
      <c r="L35" s="18">
        <f>+'[1]Journal (Lakh)'!L35/100</f>
        <v>0</v>
      </c>
      <c r="M35" s="18">
        <f>+'[1]Journal (Lakh)'!M35/100</f>
        <v>0.1479</v>
      </c>
      <c r="N35" s="18">
        <f>+'[1]Journal (Lakh)'!N35/100</f>
        <v>0</v>
      </c>
      <c r="O35" s="18">
        <f>+'[1]Journal (Lakh)'!O35/100</f>
        <v>0</v>
      </c>
      <c r="P35" s="18">
        <f>+'[1]Journal (Lakh)'!P35/100</f>
        <v>95.13863</v>
      </c>
      <c r="Q35" s="18">
        <f>+'[1]Journal (Lakh)'!Q35/100</f>
        <v>0</v>
      </c>
    </row>
    <row r="36" spans="1:17" s="17" customFormat="1" ht="16.5" customHeight="1">
      <c r="A36" s="8">
        <v>17</v>
      </c>
      <c r="B36" s="9" t="s">
        <v>35</v>
      </c>
      <c r="C36" s="10">
        <f>+'[1]Journal (Lakh)'!C44/100</f>
        <v>9.470898417999997</v>
      </c>
      <c r="D36" s="10">
        <f>+'[1]Journal (Lakh)'!D44/100</f>
        <v>1.1178937820000001</v>
      </c>
      <c r="E36" s="10">
        <f>+'[1]Journal (Lakh)'!E44/100</f>
        <v>0</v>
      </c>
      <c r="F36" s="10">
        <f>+'[1]Journal (Lakh)'!F44/100</f>
        <v>0</v>
      </c>
      <c r="G36" s="10">
        <f>+'[1]Journal (Lakh)'!G44/100</f>
        <v>5.248896923</v>
      </c>
      <c r="H36" s="10">
        <f>+'[1]Journal (Lakh)'!H44/100</f>
        <v>97.00540235199998</v>
      </c>
      <c r="I36" s="10">
        <f>+'[1]Journal (Lakh)'!I44/100</f>
        <v>83.26948325199999</v>
      </c>
      <c r="J36" s="10">
        <f>+'[1]Journal (Lakh)'!J44/100</f>
        <v>13.7359191</v>
      </c>
      <c r="K36" s="10">
        <f>+'[1]Journal (Lakh)'!K44/100</f>
        <v>4.192167813000001</v>
      </c>
      <c r="L36" s="10">
        <f>+'[1]Journal (Lakh)'!L44/100</f>
        <v>0</v>
      </c>
      <c r="M36" s="10">
        <f>+'[1]Journal (Lakh)'!M44/100</f>
        <v>1.3153276500000002</v>
      </c>
      <c r="N36" s="10">
        <f>+'[1]Journal (Lakh)'!N44/100</f>
        <v>9.942982425999999</v>
      </c>
      <c r="O36" s="10">
        <f>+'[1]Journal (Lakh)'!O44/100</f>
        <v>1.5261114509999998</v>
      </c>
      <c r="P36" s="10">
        <f>C36+D36+G36+H36+K36+L36+M36+N36+O36</f>
        <v>129.81968081499994</v>
      </c>
      <c r="Q36" s="11">
        <f>+(P36/P$64)*100</f>
        <v>0.16741962268905589</v>
      </c>
    </row>
    <row r="37" spans="1:17" s="17" customFormat="1" ht="16.5" customHeight="1">
      <c r="A37" s="13"/>
      <c r="B37" s="14" t="s">
        <v>19</v>
      </c>
      <c r="C37" s="19" t="s">
        <v>36</v>
      </c>
      <c r="D37" s="19" t="s">
        <v>36</v>
      </c>
      <c r="E37" s="19" t="s">
        <v>36</v>
      </c>
      <c r="F37" s="19" t="s">
        <v>36</v>
      </c>
      <c r="G37" s="19" t="s">
        <v>36</v>
      </c>
      <c r="H37" s="19" t="s">
        <v>36</v>
      </c>
      <c r="I37" s="19" t="s">
        <v>36</v>
      </c>
      <c r="J37" s="19" t="s">
        <v>36</v>
      </c>
      <c r="K37" s="19" t="s">
        <v>36</v>
      </c>
      <c r="L37" s="19" t="s">
        <v>36</v>
      </c>
      <c r="M37" s="19" t="s">
        <v>36</v>
      </c>
      <c r="N37" s="19" t="s">
        <v>36</v>
      </c>
      <c r="O37" s="19" t="s">
        <v>36</v>
      </c>
      <c r="P37" s="19" t="s">
        <v>36</v>
      </c>
      <c r="Q37" s="19" t="s">
        <v>36</v>
      </c>
    </row>
    <row r="38" spans="1:17" s="17" customFormat="1" ht="31.5" customHeight="1">
      <c r="A38" s="8">
        <v>18</v>
      </c>
      <c r="B38" s="20" t="s">
        <v>37</v>
      </c>
      <c r="C38" s="21"/>
      <c r="D38" s="21"/>
      <c r="E38" s="21"/>
      <c r="F38" s="21"/>
      <c r="G38" s="21"/>
      <c r="H38" s="21"/>
      <c r="I38" s="21"/>
      <c r="J38" s="21"/>
      <c r="K38" s="10">
        <f>+'[1]Journal (Lakh)'!K36/100</f>
        <v>1074.4415000000001</v>
      </c>
      <c r="L38" s="21"/>
      <c r="M38" s="21"/>
      <c r="N38" s="10">
        <f>+'[1]Journal (Lakh)'!N36/100</f>
        <v>22.7718</v>
      </c>
      <c r="O38" s="10">
        <f>+'[1]Journal (Lakh)'!O36/100</f>
        <v>0</v>
      </c>
      <c r="P38" s="10">
        <f t="shared" si="0"/>
        <v>1097.2133000000001</v>
      </c>
      <c r="Q38" s="11">
        <f>+(P38/P$64)*100</f>
        <v>1.415001450798429</v>
      </c>
    </row>
    <row r="39" spans="1:17" s="17" customFormat="1" ht="16.5" customHeight="1">
      <c r="A39" s="13"/>
      <c r="B39" s="14" t="s">
        <v>19</v>
      </c>
      <c r="C39" s="21"/>
      <c r="D39" s="21"/>
      <c r="E39" s="21"/>
      <c r="F39" s="21"/>
      <c r="G39" s="21"/>
      <c r="H39" s="21"/>
      <c r="I39" s="21"/>
      <c r="J39" s="21"/>
      <c r="K39" s="10">
        <f>+'[1]Journal (Lakh)'!K37/100</f>
        <v>843.7168</v>
      </c>
      <c r="L39" s="19"/>
      <c r="M39" s="19"/>
      <c r="N39" s="10">
        <f>+'[1]Journal (Lakh)'!N37/100</f>
        <v>16.499499999999998</v>
      </c>
      <c r="O39" s="10">
        <f>+'[1]Journal (Lakh)'!O37/100</f>
        <v>0</v>
      </c>
      <c r="P39" s="15">
        <f t="shared" si="0"/>
        <v>860.2163</v>
      </c>
      <c r="Q39" s="16">
        <f>+(P39/P$65)*100</f>
        <v>1.2451294634055177</v>
      </c>
    </row>
    <row r="40" spans="1:17" s="17" customFormat="1" ht="16.5" customHeight="1">
      <c r="A40" s="8">
        <v>19</v>
      </c>
      <c r="B40" s="9" t="s">
        <v>38</v>
      </c>
      <c r="C40" s="10"/>
      <c r="D40" s="10"/>
      <c r="E40" s="10"/>
      <c r="F40" s="10"/>
      <c r="G40" s="10"/>
      <c r="H40" s="10"/>
      <c r="I40" s="10"/>
      <c r="J40" s="10"/>
      <c r="K40" s="10">
        <f>+'[1]Journal (Lakh)'!K38/100</f>
        <v>664.67530378785</v>
      </c>
      <c r="L40" s="10"/>
      <c r="M40" s="10"/>
      <c r="N40" s="10">
        <f>+'[1]Journal (Lakh)'!N38/100</f>
        <v>16.711472524</v>
      </c>
      <c r="O40" s="10">
        <f>+'[1]Journal (Lakh)'!O38/100</f>
        <v>11.092662826000002</v>
      </c>
      <c r="P40" s="10">
        <f t="shared" si="0"/>
        <v>692.47943913785</v>
      </c>
      <c r="Q40" s="11">
        <f>+(P40/P$64)*100</f>
        <v>0.8930436871555788</v>
      </c>
    </row>
    <row r="41" spans="1:17" s="17" customFormat="1" ht="16.5" customHeight="1">
      <c r="A41" s="13"/>
      <c r="B41" s="14" t="s">
        <v>19</v>
      </c>
      <c r="C41" s="15"/>
      <c r="D41" s="15"/>
      <c r="E41" s="15"/>
      <c r="F41" s="15"/>
      <c r="G41" s="15"/>
      <c r="H41" s="15"/>
      <c r="I41" s="15"/>
      <c r="J41" s="15"/>
      <c r="K41" s="15">
        <f>+'[1]Journal (Lakh)'!K39/100</f>
        <v>598.7495705708619</v>
      </c>
      <c r="L41" s="15"/>
      <c r="M41" s="15"/>
      <c r="N41" s="15">
        <f>+'[1]Journal (Lakh)'!N39/100</f>
        <v>13.155892473000002</v>
      </c>
      <c r="O41" s="15">
        <f>+'[1]Journal (Lakh)'!O39/100</f>
        <v>8.080718971</v>
      </c>
      <c r="P41" s="15">
        <f t="shared" si="0"/>
        <v>619.9861820148619</v>
      </c>
      <c r="Q41" s="16">
        <f>+(P41/P$65)*100</f>
        <v>0.897405759610694</v>
      </c>
    </row>
    <row r="42" spans="1:17" s="17" customFormat="1" ht="16.5" customHeight="1">
      <c r="A42" s="8">
        <v>20</v>
      </c>
      <c r="B42" s="9" t="s">
        <v>39</v>
      </c>
      <c r="C42" s="10"/>
      <c r="D42" s="10"/>
      <c r="E42" s="10"/>
      <c r="F42" s="10"/>
      <c r="G42" s="10"/>
      <c r="H42" s="10"/>
      <c r="I42" s="10"/>
      <c r="J42" s="10"/>
      <c r="K42" s="10">
        <f>+'[1]Journal (Lakh)'!K40/100</f>
        <v>307.5328</v>
      </c>
      <c r="L42" s="10"/>
      <c r="M42" s="10"/>
      <c r="N42" s="10">
        <f>+'[1]Journal (Lakh)'!N40/100</f>
        <v>1.3221</v>
      </c>
      <c r="O42" s="10">
        <f>+'[1]Journal (Lakh)'!O40/100</f>
        <v>0</v>
      </c>
      <c r="P42" s="10">
        <f t="shared" si="0"/>
        <v>308.8549</v>
      </c>
      <c r="Q42" s="11">
        <f>+(P42/P$64)*100</f>
        <v>0.39830918162056883</v>
      </c>
    </row>
    <row r="43" spans="1:17" s="17" customFormat="1" ht="16.5" customHeight="1">
      <c r="A43" s="13"/>
      <c r="B43" s="14" t="s">
        <v>19</v>
      </c>
      <c r="C43" s="15"/>
      <c r="D43" s="15"/>
      <c r="E43" s="15"/>
      <c r="F43" s="15"/>
      <c r="G43" s="15"/>
      <c r="H43" s="15"/>
      <c r="I43" s="15"/>
      <c r="J43" s="15"/>
      <c r="K43" s="15">
        <f>+'[1]Journal (Lakh)'!K41/100</f>
        <v>207.2184</v>
      </c>
      <c r="L43" s="15"/>
      <c r="M43" s="15"/>
      <c r="N43" s="15">
        <f>+'[1]Journal (Lakh)'!N41/100</f>
        <v>0</v>
      </c>
      <c r="O43" s="15">
        <f>+'[1]Journal (Lakh)'!O41/100</f>
        <v>0</v>
      </c>
      <c r="P43" s="18">
        <f t="shared" si="0"/>
        <v>207.2184</v>
      </c>
      <c r="Q43" s="16">
        <f>+(P43/P$65)*100</f>
        <v>0.2999405326308627</v>
      </c>
    </row>
    <row r="44" spans="1:17" s="17" customFormat="1" ht="16.5" customHeight="1">
      <c r="A44" s="8">
        <v>21</v>
      </c>
      <c r="B44" s="9" t="s">
        <v>40</v>
      </c>
      <c r="C44" s="10"/>
      <c r="D44" s="10"/>
      <c r="E44" s="10"/>
      <c r="F44" s="10"/>
      <c r="G44" s="10"/>
      <c r="H44" s="10"/>
      <c r="I44" s="10"/>
      <c r="J44" s="10"/>
      <c r="K44" s="10">
        <f>'[1]Journal (Lakh)'!K42/100</f>
        <v>150.03757110650068</v>
      </c>
      <c r="L44" s="10"/>
      <c r="M44" s="10"/>
      <c r="N44" s="10">
        <f>'[1]Journal (Lakh)'!N42/100</f>
        <v>2.2697719860000003</v>
      </c>
      <c r="O44" s="10">
        <f>'[1]Journal (Lakh)'!O42</f>
        <v>0</v>
      </c>
      <c r="P44" s="10">
        <f t="shared" si="0"/>
        <v>152.30734309250067</v>
      </c>
      <c r="Q44" s="11">
        <f>+(P44/P$64)*100</f>
        <v>0.1964204329669924</v>
      </c>
    </row>
    <row r="45" spans="1:17" s="17" customFormat="1" ht="16.5" customHeight="1">
      <c r="A45" s="13"/>
      <c r="B45" s="14" t="s">
        <v>19</v>
      </c>
      <c r="C45" s="15"/>
      <c r="D45" s="15"/>
      <c r="E45" s="15"/>
      <c r="F45" s="15"/>
      <c r="G45" s="15"/>
      <c r="H45" s="15"/>
      <c r="I45" s="15"/>
      <c r="J45" s="15"/>
      <c r="K45" s="10">
        <f>'[1]Journal (Lakh)'!K43/100</f>
        <v>38.39141147200003</v>
      </c>
      <c r="L45" s="15"/>
      <c r="M45" s="15"/>
      <c r="N45" s="10">
        <f>'[1]Journal (Lakh)'!N43/100</f>
        <v>0.4039221</v>
      </c>
      <c r="O45" s="10">
        <f>'[1]Journal (Lakh)'!O43</f>
        <v>0</v>
      </c>
      <c r="P45" s="10">
        <f t="shared" si="0"/>
        <v>38.79533357200003</v>
      </c>
      <c r="Q45" s="19" t="s">
        <v>36</v>
      </c>
    </row>
    <row r="46" spans="1:17" s="17" customFormat="1" ht="16.5" customHeight="1">
      <c r="A46" s="8">
        <v>22</v>
      </c>
      <c r="B46" s="9" t="s">
        <v>41</v>
      </c>
      <c r="C46" s="15"/>
      <c r="D46" s="15"/>
      <c r="E46" s="15"/>
      <c r="F46" s="15"/>
      <c r="G46" s="15"/>
      <c r="H46" s="15"/>
      <c r="I46" s="15"/>
      <c r="J46" s="15"/>
      <c r="K46" s="10">
        <f>'[1]Journal (Lakh)'!K46/100</f>
        <v>0.33659999999999995</v>
      </c>
      <c r="L46" s="15"/>
      <c r="M46" s="15"/>
      <c r="N46" s="10">
        <f>'[1]Journal (Lakh)'!N46/100</f>
        <v>0</v>
      </c>
      <c r="O46" s="10"/>
      <c r="P46" s="10">
        <f t="shared" si="0"/>
        <v>0.33659999999999995</v>
      </c>
      <c r="Q46" s="19" t="s">
        <v>36</v>
      </c>
    </row>
    <row r="47" spans="1:17" s="17" customFormat="1" ht="16.5" customHeight="1">
      <c r="A47" s="13"/>
      <c r="B47" s="14" t="s">
        <v>19</v>
      </c>
      <c r="C47" s="15"/>
      <c r="D47" s="15"/>
      <c r="E47" s="15"/>
      <c r="F47" s="15"/>
      <c r="G47" s="15"/>
      <c r="H47" s="15"/>
      <c r="I47" s="15"/>
      <c r="J47" s="15"/>
      <c r="K47" s="22" t="s">
        <v>36</v>
      </c>
      <c r="L47" s="21"/>
      <c r="M47" s="21"/>
      <c r="N47" s="22" t="s">
        <v>36</v>
      </c>
      <c r="O47" s="22"/>
      <c r="P47" s="22" t="s">
        <v>36</v>
      </c>
      <c r="Q47" s="19" t="s">
        <v>36</v>
      </c>
    </row>
    <row r="48" spans="1:17" s="12" customFormat="1" ht="16.5" customHeight="1">
      <c r="A48" s="8"/>
      <c r="B48" s="9" t="s">
        <v>42</v>
      </c>
      <c r="C48" s="10">
        <f>+C4+C6+C8+C10+C12+C14+C16+C18+C20+C22+C24+C26+C28+C30+C32+C38+C40+C42+C44+C34+C36+C46</f>
        <v>2927.849719747063</v>
      </c>
      <c r="D48" s="10">
        <f aca="true" t="shared" si="1" ref="D48:P48">+D4+D6+D8+D10+D12+D14+D16+D18+D20+D22+D24+D26+D28+D30+D32+D38+D40+D42+D44+D34+D36+D46</f>
        <v>1063.611887232233</v>
      </c>
      <c r="E48" s="10">
        <f t="shared" si="1"/>
        <v>958.9146731670228</v>
      </c>
      <c r="F48" s="10">
        <f t="shared" si="1"/>
        <v>103.57932028321001</v>
      </c>
      <c r="G48" s="10">
        <f t="shared" si="1"/>
        <v>818.6177898060938</v>
      </c>
      <c r="H48" s="10">
        <f t="shared" si="1"/>
        <v>18024.596696879587</v>
      </c>
      <c r="I48" s="10">
        <f t="shared" si="1"/>
        <v>10968.880440710975</v>
      </c>
      <c r="J48" s="10">
        <f t="shared" si="1"/>
        <v>7055.716256168609</v>
      </c>
      <c r="K48" s="10">
        <f t="shared" si="1"/>
        <v>6956.561694395452</v>
      </c>
      <c r="L48" s="10">
        <f t="shared" si="1"/>
        <v>85.85708492169998</v>
      </c>
      <c r="M48" s="10">
        <f t="shared" si="1"/>
        <v>866.0452364584512</v>
      </c>
      <c r="N48" s="10">
        <f t="shared" si="1"/>
        <v>1184.3773598514633</v>
      </c>
      <c r="O48" s="10">
        <f t="shared" si="1"/>
        <v>2318.4930138857744</v>
      </c>
      <c r="P48" s="10">
        <f t="shared" si="1"/>
        <v>34246.01048317782</v>
      </c>
      <c r="Q48" s="10">
        <f>+Q4+Q6+Q8+Q10+Q12+Q14+Q16+Q18+Q20+Q22+Q24+Q26+Q28+Q30+Q32+Q38+Q40+Q42+Q44+Q34</f>
        <v>43.996899410143</v>
      </c>
    </row>
    <row r="49" spans="1:20" s="17" customFormat="1" ht="16.5" customHeight="1">
      <c r="A49" s="13"/>
      <c r="B49" s="14" t="s">
        <v>19</v>
      </c>
      <c r="C49" s="18">
        <f>+C5+C7+C9+C11+C13+C15+C17+C19+C21+C23+C25+C27+C29+C31+C33+C39+C41+C43+C45+C35+C47</f>
        <v>2443.740090649851</v>
      </c>
      <c r="D49" s="18">
        <f aca="true" t="shared" si="2" ref="D49:O49">+D5+D7+D9+D11+D13+D15+D17+D19+D21+D23+D25+D27+D29+D31+D33+D39+D41+D43+D45+D35+D47</f>
        <v>932.09727741128</v>
      </c>
      <c r="E49" s="18">
        <f t="shared" si="2"/>
        <v>830.0149141007299</v>
      </c>
      <c r="F49" s="18">
        <f t="shared" si="2"/>
        <v>102.08236331055002</v>
      </c>
      <c r="G49" s="18">
        <f t="shared" si="2"/>
        <v>784.0022000163078</v>
      </c>
      <c r="H49" s="18">
        <f t="shared" si="2"/>
        <v>15750.276023657943</v>
      </c>
      <c r="I49" s="18">
        <f t="shared" si="2"/>
        <v>10042.089157267872</v>
      </c>
      <c r="J49" s="18">
        <f t="shared" si="2"/>
        <v>5708.186866390075</v>
      </c>
      <c r="K49" s="18">
        <f>+K5+K7+K9+K11+K13+K15+K17+K19+K21+K23+K25+K27+K29+K31+K33+K39+K41+K43+K45+K35</f>
        <v>6079.668773314266</v>
      </c>
      <c r="L49" s="18">
        <f t="shared" si="2"/>
        <v>128.18716177052</v>
      </c>
      <c r="M49" s="18">
        <f t="shared" si="2"/>
        <v>771.2071510524949</v>
      </c>
      <c r="N49" s="18">
        <f>+N5+N7+N9+N11+N13+N15+N17+N19+N21+N23+N25+N27+N29+N31+N33+N39+N41+N43+N45+N35</f>
        <v>993.1179671616321</v>
      </c>
      <c r="O49" s="18">
        <f t="shared" si="2"/>
        <v>1798.5044880296257</v>
      </c>
      <c r="P49" s="18">
        <f>+P5+P7+P9+P11+P13+P15+P17+P19+P21+P23+P25+P27+P29+P31+P33+P39+P41+P43+P45+P35</f>
        <v>29680.801133063924</v>
      </c>
      <c r="Q49" s="18">
        <f>+Q5+Q7+Q9+Q11+Q13+Q15+Q17+Q19+Q21+Q23+Q25+Q27+Q29+Q31+Q33+Q39+Q41+Q43</f>
        <v>42.76793506942799</v>
      </c>
      <c r="T49" s="23"/>
    </row>
    <row r="50" spans="1:17" s="12" customFormat="1" ht="16.5" customHeight="1">
      <c r="A50" s="8">
        <v>23</v>
      </c>
      <c r="B50" s="9" t="s">
        <v>43</v>
      </c>
      <c r="C50" s="10">
        <f>+'[1]Journal (Lakh)'!C50/100</f>
        <v>1411.7360999999999</v>
      </c>
      <c r="D50" s="10">
        <f>+'[1]Journal (Lakh)'!D50/100</f>
        <v>711.4569</v>
      </c>
      <c r="E50" s="10">
        <f>+'[1]Journal (Lakh)'!E50/100</f>
        <v>320.2164</v>
      </c>
      <c r="F50" s="10">
        <f>+'[1]Journal (Lakh)'!F50/100</f>
        <v>391.24050000000005</v>
      </c>
      <c r="G50" s="10">
        <f>+'[1]Journal (Lakh)'!G50/100</f>
        <v>418.108</v>
      </c>
      <c r="H50" s="10">
        <f>+'[1]Journal (Lakh)'!H50/100</f>
        <v>4604.2401</v>
      </c>
      <c r="I50" s="10">
        <f>+'[1]Journal (Lakh)'!I50/100</f>
        <v>2297.8979999999997</v>
      </c>
      <c r="J50" s="10">
        <f>+'[1]Journal (Lakh)'!J50/100</f>
        <v>2306.3421</v>
      </c>
      <c r="K50" s="10">
        <f>+'[1]Journal (Lakh)'!K50/100</f>
        <v>3295.792</v>
      </c>
      <c r="L50" s="10">
        <f>+'[1]Journal (Lakh)'!L50/100</f>
        <v>93.5794</v>
      </c>
      <c r="M50" s="10">
        <f>+'[1]Journal (Lakh)'!M50/100</f>
        <v>250.90779999999998</v>
      </c>
      <c r="N50" s="10">
        <f>+'[1]Journal (Lakh)'!N50/100</f>
        <v>168.9815</v>
      </c>
      <c r="O50" s="10">
        <f>+'[1]Journal (Lakh)'!O50/100</f>
        <v>568.2377</v>
      </c>
      <c r="P50" s="10">
        <f aca="true" t="shared" si="3" ref="P50:P64">C50+D50+G50+H50+K50+L50+M50+N50+O50</f>
        <v>11523.0395</v>
      </c>
      <c r="Q50" s="11">
        <f>+(P50/P$64)*100</f>
        <v>14.860481193681851</v>
      </c>
    </row>
    <row r="51" spans="1:17" s="17" customFormat="1" ht="16.5" customHeight="1">
      <c r="A51" s="13"/>
      <c r="B51" s="14" t="s">
        <v>19</v>
      </c>
      <c r="C51" s="15">
        <f>+'[1]Journal (Lakh)'!C51/100</f>
        <v>1332.6798000000001</v>
      </c>
      <c r="D51" s="15">
        <f>+'[1]Journal (Lakh)'!D51/100</f>
        <v>669.927</v>
      </c>
      <c r="E51" s="15">
        <f>+'[1]Journal (Lakh)'!E51/100</f>
        <v>317.7063</v>
      </c>
      <c r="F51" s="15">
        <f>+'[1]Journal (Lakh)'!F51/100</f>
        <v>352.2207</v>
      </c>
      <c r="G51" s="15">
        <f>+'[1]Journal (Lakh)'!G51/100</f>
        <v>418.57809999999995</v>
      </c>
      <c r="H51" s="15">
        <f>+'[1]Journal (Lakh)'!H51/100</f>
        <v>3796.2015</v>
      </c>
      <c r="I51" s="15">
        <f>+'[1]Journal (Lakh)'!I51/100</f>
        <v>1957.6873999999998</v>
      </c>
      <c r="J51" s="15">
        <f>+'[1]Journal (Lakh)'!J51/100</f>
        <v>1838.5141</v>
      </c>
      <c r="K51" s="15">
        <f>+'[1]Journal (Lakh)'!K51/100</f>
        <v>2753.9487</v>
      </c>
      <c r="L51" s="15">
        <f>+'[1]Journal (Lakh)'!L51/100</f>
        <v>122.425</v>
      </c>
      <c r="M51" s="15">
        <f>+'[1]Journal (Lakh)'!M51/100</f>
        <v>228.6799</v>
      </c>
      <c r="N51" s="15">
        <f>+'[1]Journal (Lakh)'!N51/100</f>
        <v>158.8888</v>
      </c>
      <c r="O51" s="15">
        <f>+'[1]Journal (Lakh)'!O51/100</f>
        <v>556.6251</v>
      </c>
      <c r="P51" s="15">
        <f t="shared" si="3"/>
        <v>10037.953899999999</v>
      </c>
      <c r="Q51" s="16">
        <f>+(P51/P$65)*100</f>
        <v>14.529545828411205</v>
      </c>
    </row>
    <row r="52" spans="1:17" s="12" customFormat="1" ht="16.5" customHeight="1">
      <c r="A52" s="8">
        <v>24</v>
      </c>
      <c r="B52" s="9" t="s">
        <v>44</v>
      </c>
      <c r="C52" s="10">
        <f>+'[1]Journal (Lakh)'!C52/100</f>
        <v>876.4823635</v>
      </c>
      <c r="D52" s="10">
        <f>+'[1]Journal (Lakh)'!D52/100</f>
        <v>330.281013611</v>
      </c>
      <c r="E52" s="10">
        <f>+'[1]Journal (Lakh)'!E52/100</f>
        <v>189.148596911</v>
      </c>
      <c r="F52" s="10">
        <f>+'[1]Journal (Lakh)'!F52/100</f>
        <v>141.1324167</v>
      </c>
      <c r="G52" s="10">
        <f>+'[1]Journal (Lakh)'!G52/100</f>
        <v>319.768829471</v>
      </c>
      <c r="H52" s="10">
        <f>+'[1]Journal (Lakh)'!H52/100</f>
        <v>4910.3015034</v>
      </c>
      <c r="I52" s="10">
        <f>+'[1]Journal (Lakh)'!I52/100</f>
        <v>2179.4051326999997</v>
      </c>
      <c r="J52" s="10">
        <f>+'[1]Journal (Lakh)'!J52/100</f>
        <v>2730.8963707</v>
      </c>
      <c r="K52" s="10">
        <f>+'[1]Journal (Lakh)'!K52/100</f>
        <v>2993.4661176</v>
      </c>
      <c r="L52" s="10">
        <f>+'[1]Journal (Lakh)'!L52/100</f>
        <v>91.0318977</v>
      </c>
      <c r="M52" s="10">
        <f>+'[1]Journal (Lakh)'!M52/100</f>
        <v>92.489776106</v>
      </c>
      <c r="N52" s="10">
        <f>+'[1]Journal (Lakh)'!N52/100</f>
        <v>131.7441641</v>
      </c>
      <c r="O52" s="10">
        <f>+'[1]Journal (Lakh)'!O52/100</f>
        <v>498.863969828</v>
      </c>
      <c r="P52" s="10">
        <f t="shared" si="3"/>
        <v>10244.429635316</v>
      </c>
      <c r="Q52" s="11">
        <f>+(P52/P$64)*100</f>
        <v>13.211544917086368</v>
      </c>
    </row>
    <row r="53" spans="1:17" s="17" customFormat="1" ht="16.5" customHeight="1">
      <c r="A53" s="13"/>
      <c r="B53" s="14" t="s">
        <v>19</v>
      </c>
      <c r="C53" s="15">
        <f>+'[1]Journal (Lakh)'!C53/100</f>
        <v>846.1671000000001</v>
      </c>
      <c r="D53" s="15">
        <f>+'[1]Journal (Lakh)'!D53/100</f>
        <v>351.9597</v>
      </c>
      <c r="E53" s="15">
        <f>+'[1]Journal (Lakh)'!E53/100</f>
        <v>211.53709999999998</v>
      </c>
      <c r="F53" s="15">
        <f>+'[1]Journal (Lakh)'!F53/100</f>
        <v>140.4226</v>
      </c>
      <c r="G53" s="15">
        <f>+'[1]Journal (Lakh)'!G53/100</f>
        <v>321.3774</v>
      </c>
      <c r="H53" s="15">
        <f>+'[1]Journal (Lakh)'!H53/100</f>
        <v>4293.5764</v>
      </c>
      <c r="I53" s="15">
        <f>+'[1]Journal (Lakh)'!I53/100</f>
        <v>2437.6725</v>
      </c>
      <c r="J53" s="15">
        <f>+'[1]Journal (Lakh)'!J53/100</f>
        <v>1855.9039000000002</v>
      </c>
      <c r="K53" s="15">
        <f>+'[1]Journal (Lakh)'!K53/100</f>
        <v>2561.2554698</v>
      </c>
      <c r="L53" s="15">
        <f>+'[1]Journal (Lakh)'!L53/100</f>
        <v>73.58</v>
      </c>
      <c r="M53" s="15">
        <f>+'[1]Journal (Lakh)'!M53/100</f>
        <v>104.72733740000001</v>
      </c>
      <c r="N53" s="15">
        <f>+'[1]Journal (Lakh)'!N53/100</f>
        <v>145.7205</v>
      </c>
      <c r="O53" s="15">
        <f>+'[1]Journal (Lakh)'!O53/100</f>
        <v>467.36609999999985</v>
      </c>
      <c r="P53" s="15">
        <f t="shared" si="3"/>
        <v>9165.730007199998</v>
      </c>
      <c r="Q53" s="16">
        <f>+(P53/P$65)*100</f>
        <v>13.267035843874133</v>
      </c>
    </row>
    <row r="54" spans="1:17" s="12" customFormat="1" ht="16.5" customHeight="1">
      <c r="A54" s="8">
        <v>25</v>
      </c>
      <c r="B54" s="9" t="s">
        <v>45</v>
      </c>
      <c r="C54" s="10">
        <f>+'[1]Journal (Lakh)'!C54/100</f>
        <v>1189.7358</v>
      </c>
      <c r="D54" s="10">
        <f>+'[1]Journal (Lakh)'!D54/100</f>
        <v>587.2809000000001</v>
      </c>
      <c r="E54" s="10">
        <f>+'[1]Journal (Lakh)'!E54/100</f>
        <v>307.0473</v>
      </c>
      <c r="F54" s="10">
        <f>+'[1]Journal (Lakh)'!F54/100</f>
        <v>280.2336</v>
      </c>
      <c r="G54" s="10">
        <f>+'[1]Journal (Lakh)'!G54/100</f>
        <v>553.493</v>
      </c>
      <c r="H54" s="10">
        <f>+'[1]Journal (Lakh)'!H54/100</f>
        <v>3709.8454</v>
      </c>
      <c r="I54" s="10">
        <f>+'[1]Journal (Lakh)'!I54/100</f>
        <v>1596.5996000000002</v>
      </c>
      <c r="J54" s="10">
        <f>+'[1]Journal (Lakh)'!J54/100</f>
        <v>2113.2457999999997</v>
      </c>
      <c r="K54" s="10">
        <f>+'[1]Journal (Lakh)'!K54/100</f>
        <v>2659.941</v>
      </c>
      <c r="L54" s="10">
        <f>+'[1]Journal (Lakh)'!L54/100</f>
        <v>68.4218</v>
      </c>
      <c r="M54" s="10">
        <f>+'[1]Journal (Lakh)'!M54/100</f>
        <v>157.52044999999998</v>
      </c>
      <c r="N54" s="10">
        <f>+'[1]Journal (Lakh)'!N54/100</f>
        <v>208.525</v>
      </c>
      <c r="O54" s="10">
        <f>+'[1]Journal (Lakh)'!O54/100</f>
        <v>574.1696999999999</v>
      </c>
      <c r="P54" s="10">
        <f t="shared" si="3"/>
        <v>9708.93305</v>
      </c>
      <c r="Q54" s="11">
        <f>+(P54/P$64)*100</f>
        <v>12.520951351441706</v>
      </c>
    </row>
    <row r="55" spans="1:17" s="17" customFormat="1" ht="16.5" customHeight="1">
      <c r="A55" s="13"/>
      <c r="B55" s="14" t="s">
        <v>19</v>
      </c>
      <c r="C55" s="15">
        <f>+'[1]Journal (Lakh)'!C55/100</f>
        <v>1120.7642999999998</v>
      </c>
      <c r="D55" s="15">
        <f>+'[1]Journal (Lakh)'!D55/100</f>
        <v>601.5061999999999</v>
      </c>
      <c r="E55" s="15">
        <f>+'[1]Journal (Lakh)'!E55/100</f>
        <v>321.302</v>
      </c>
      <c r="F55" s="15">
        <f>+'[1]Journal (Lakh)'!F55/100</f>
        <v>280.20419999999996</v>
      </c>
      <c r="G55" s="15">
        <f>+'[1]Journal (Lakh)'!G55/100</f>
        <v>563.7458</v>
      </c>
      <c r="H55" s="15">
        <f>+'[1]Journal (Lakh)'!H55/100</f>
        <v>3389.8712</v>
      </c>
      <c r="I55" s="15">
        <f>+'[1]Journal (Lakh)'!I55/100</f>
        <v>1583.2039000000002</v>
      </c>
      <c r="J55" s="15">
        <f>+'[1]Journal (Lakh)'!J55/100</f>
        <v>1806.6673</v>
      </c>
      <c r="K55" s="15">
        <f>+'[1]Journal (Lakh)'!K55/100</f>
        <v>2642.809</v>
      </c>
      <c r="L55" s="15">
        <f>+'[1]Journal (Lakh)'!L55/100</f>
        <v>63.946999999999996</v>
      </c>
      <c r="M55" s="15">
        <f>+'[1]Journal (Lakh)'!M55/100</f>
        <v>147.6396</v>
      </c>
      <c r="N55" s="15">
        <f>+'[1]Journal (Lakh)'!N55/100</f>
        <v>190.9325</v>
      </c>
      <c r="O55" s="15">
        <f>+'[1]Journal (Lakh)'!O55/100</f>
        <v>544.822</v>
      </c>
      <c r="P55" s="15">
        <f t="shared" si="3"/>
        <v>9266.037600000001</v>
      </c>
      <c r="Q55" s="16">
        <f>+(P55/P$65)*100</f>
        <v>13.412227162846547</v>
      </c>
    </row>
    <row r="56" spans="1:17" s="12" customFormat="1" ht="16.5" customHeight="1">
      <c r="A56" s="8">
        <v>26</v>
      </c>
      <c r="B56" s="9" t="s">
        <v>46</v>
      </c>
      <c r="C56" s="10">
        <f>+'[1]Journal (Lakh)'!C56/100</f>
        <v>973.949</v>
      </c>
      <c r="D56" s="10">
        <f>+'[1]Journal (Lakh)'!D56/100</f>
        <v>458.6497</v>
      </c>
      <c r="E56" s="10">
        <f>+'[1]Journal (Lakh)'!E56/100</f>
        <v>249.5175</v>
      </c>
      <c r="F56" s="10">
        <f>+'[1]Journal (Lakh)'!F56/100</f>
        <v>209.1322</v>
      </c>
      <c r="G56" s="10">
        <f>+'[1]Journal (Lakh)'!G56/100</f>
        <v>367.2893</v>
      </c>
      <c r="H56" s="10">
        <f>+'[1]Journal (Lakh)'!H56/100</f>
        <v>2638.7909999999997</v>
      </c>
      <c r="I56" s="10">
        <f>+'[1]Journal (Lakh)'!I56/100</f>
        <v>1162.1374</v>
      </c>
      <c r="J56" s="10">
        <f>+'[1]Journal (Lakh)'!J56/100</f>
        <v>1476.6535999999999</v>
      </c>
      <c r="K56" s="10">
        <f>+'[1]Journal (Lakh)'!K56/100</f>
        <v>1718.1528999999998</v>
      </c>
      <c r="L56" s="10">
        <f>+'[1]Journal (Lakh)'!L56/100</f>
        <v>108.8671</v>
      </c>
      <c r="M56" s="10">
        <f>+'[1]Journal (Lakh)'!M56/100</f>
        <v>120.74490000000002</v>
      </c>
      <c r="N56" s="10">
        <f>+'[1]Journal (Lakh)'!N56/100</f>
        <v>118.238</v>
      </c>
      <c r="O56" s="10">
        <f>+'[1]Journal (Lakh)'!O56/100</f>
        <v>626.5996</v>
      </c>
      <c r="P56" s="10">
        <f t="shared" si="3"/>
        <v>7131.281500000001</v>
      </c>
      <c r="Q56" s="11">
        <f>+(P56/P$64)*100</f>
        <v>9.196729267273735</v>
      </c>
    </row>
    <row r="57" spans="1:17" s="17" customFormat="1" ht="16.5" customHeight="1">
      <c r="A57" s="13"/>
      <c r="B57" s="14" t="s">
        <v>19</v>
      </c>
      <c r="C57" s="15">
        <f>+'[1]Journal (Lakh)'!C57/100</f>
        <v>905.1621</v>
      </c>
      <c r="D57" s="15">
        <f>+'[1]Journal (Lakh)'!D57/100</f>
        <v>474.00059999999996</v>
      </c>
      <c r="E57" s="15">
        <f>+'[1]Journal (Lakh)'!E57/100</f>
        <v>259.2522</v>
      </c>
      <c r="F57" s="15">
        <f>+'[1]Journal (Lakh)'!F57/100</f>
        <v>214.7484</v>
      </c>
      <c r="G57" s="15">
        <f>+'[1]Journal (Lakh)'!G57/100</f>
        <v>372.26550000000003</v>
      </c>
      <c r="H57" s="15">
        <f>+'[1]Journal (Lakh)'!H57/100</f>
        <v>2403.8</v>
      </c>
      <c r="I57" s="15">
        <f>+'[1]Journal (Lakh)'!I57/100</f>
        <v>1136.8697</v>
      </c>
      <c r="J57" s="15">
        <f>+'[1]Journal (Lakh)'!J57/100</f>
        <v>1266.9303</v>
      </c>
      <c r="K57" s="15">
        <f>+'[1]Journal (Lakh)'!K57/100</f>
        <v>1491.9433999999999</v>
      </c>
      <c r="L57" s="15">
        <f>+'[1]Journal (Lakh)'!L57/100</f>
        <v>94.014</v>
      </c>
      <c r="M57" s="15">
        <f>+'[1]Journal (Lakh)'!M57/100</f>
        <v>115.3854</v>
      </c>
      <c r="N57" s="15">
        <f>+'[1]Journal (Lakh)'!N57/100</f>
        <v>128.378</v>
      </c>
      <c r="O57" s="15">
        <f>+'[1]Journal (Lakh)'!O57/100</f>
        <v>558.5578</v>
      </c>
      <c r="P57" s="15">
        <f t="shared" si="3"/>
        <v>6543.506799999999</v>
      </c>
      <c r="Q57" s="16">
        <f>+(P57/P$65)*100</f>
        <v>9.471470269366385</v>
      </c>
    </row>
    <row r="58" spans="1:17" s="12" customFormat="1" ht="16.5" customHeight="1">
      <c r="A58" s="8">
        <v>27</v>
      </c>
      <c r="B58" s="9" t="s">
        <v>47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10">
        <f>+'[1]Journal (Lakh)'!O58/100</f>
        <v>1303.8478</v>
      </c>
      <c r="P58" s="10">
        <f t="shared" si="3"/>
        <v>1303.8478</v>
      </c>
      <c r="Q58" s="11">
        <f>+(P58/P$64)*100</f>
        <v>1.6814839271637885</v>
      </c>
    </row>
    <row r="59" spans="1:17" s="17" customFormat="1" ht="16.5" customHeight="1">
      <c r="A59" s="13"/>
      <c r="B59" s="14" t="s">
        <v>19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10">
        <f>+'[1]Journal (Lakh)'!O59/100</f>
        <v>1157.2156</v>
      </c>
      <c r="P59" s="15">
        <f t="shared" si="3"/>
        <v>1157.2156</v>
      </c>
      <c r="Q59" s="16">
        <f>+(P59/P$65)*100</f>
        <v>1.6750243387302637</v>
      </c>
    </row>
    <row r="60" spans="1:17" s="17" customFormat="1" ht="16.5" customHeight="1">
      <c r="A60" s="8">
        <v>28</v>
      </c>
      <c r="B60" s="9" t="s">
        <v>48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10">
        <f>+'[1]Journal (Lakh)'!O60/100</f>
        <v>3383.9545000000003</v>
      </c>
      <c r="P60" s="10">
        <f t="shared" si="3"/>
        <v>3383.9545000000003</v>
      </c>
      <c r="Q60" s="11">
        <f>+(P60/P$64)*100</f>
        <v>4.364056220368339</v>
      </c>
    </row>
    <row r="61" spans="1:17" s="17" customFormat="1" ht="16.5" customHeight="1">
      <c r="A61" s="13"/>
      <c r="B61" s="14" t="s">
        <v>19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10">
        <f>+'[1]Journal (Lakh)'!O61/100</f>
        <v>3235.2496</v>
      </c>
      <c r="P61" s="15">
        <f t="shared" si="3"/>
        <v>3235.2496</v>
      </c>
      <c r="Q61" s="16">
        <f>+(P61/P$65)*100</f>
        <v>4.68289731132846</v>
      </c>
    </row>
    <row r="62" spans="1:18" s="12" customFormat="1" ht="16.5" customHeight="1">
      <c r="A62" s="8"/>
      <c r="B62" s="9" t="s">
        <v>49</v>
      </c>
      <c r="C62" s="10">
        <f>+C50+C52+C54+C56+C58+C60</f>
        <v>4451.903263499999</v>
      </c>
      <c r="D62" s="10">
        <f aca="true" t="shared" si="4" ref="D62:P63">+D50+D52+D54+D56+D58+D60</f>
        <v>2087.668513611</v>
      </c>
      <c r="E62" s="10">
        <f t="shared" si="4"/>
        <v>1065.929796911</v>
      </c>
      <c r="F62" s="10">
        <f t="shared" si="4"/>
        <v>1021.7387167</v>
      </c>
      <c r="G62" s="10">
        <f t="shared" si="4"/>
        <v>1658.6591294710001</v>
      </c>
      <c r="H62" s="10">
        <f t="shared" si="4"/>
        <v>15863.1780034</v>
      </c>
      <c r="I62" s="10">
        <f t="shared" si="4"/>
        <v>7236.0401327</v>
      </c>
      <c r="J62" s="10">
        <f t="shared" si="4"/>
        <v>8627.1378707</v>
      </c>
      <c r="K62" s="10">
        <f t="shared" si="4"/>
        <v>10667.3520176</v>
      </c>
      <c r="L62" s="10">
        <f t="shared" si="4"/>
        <v>361.90019770000004</v>
      </c>
      <c r="M62" s="10">
        <f t="shared" si="4"/>
        <v>621.662926106</v>
      </c>
      <c r="N62" s="10">
        <f t="shared" si="4"/>
        <v>627.4886641</v>
      </c>
      <c r="O62" s="10">
        <f>+O50+O52+O54+O56+O58+O60</f>
        <v>6955.673269828</v>
      </c>
      <c r="P62" s="10">
        <f>+P50+P52+P54+P56+P58+P60</f>
        <v>43295.48598531601</v>
      </c>
      <c r="Q62" s="11">
        <f>+(P62/P$64)*100</f>
        <v>55.8352468770158</v>
      </c>
      <c r="R62" s="24">
        <v>2067940.455432437</v>
      </c>
    </row>
    <row r="63" spans="1:18" s="17" customFormat="1" ht="16.5" customHeight="1">
      <c r="A63" s="13"/>
      <c r="B63" s="14" t="s">
        <v>19</v>
      </c>
      <c r="C63" s="15">
        <f>+C51+C53+C55+C57+C59+C61</f>
        <v>4204.773300000001</v>
      </c>
      <c r="D63" s="15">
        <f t="shared" si="4"/>
        <v>2097.3934999999997</v>
      </c>
      <c r="E63" s="15">
        <f t="shared" si="4"/>
        <v>1109.7975999999999</v>
      </c>
      <c r="F63" s="15">
        <f t="shared" si="4"/>
        <v>987.5959</v>
      </c>
      <c r="G63" s="15">
        <f t="shared" si="4"/>
        <v>1675.9668000000001</v>
      </c>
      <c r="H63" s="15">
        <f t="shared" si="4"/>
        <v>13883.449100000002</v>
      </c>
      <c r="I63" s="15">
        <f t="shared" si="4"/>
        <v>7115.4335</v>
      </c>
      <c r="J63" s="15">
        <f t="shared" si="4"/>
        <v>6768.015600000001</v>
      </c>
      <c r="K63" s="15">
        <f t="shared" si="4"/>
        <v>9449.956569799999</v>
      </c>
      <c r="L63" s="15">
        <f t="shared" si="4"/>
        <v>353.966</v>
      </c>
      <c r="M63" s="15">
        <f t="shared" si="4"/>
        <v>596.4322374</v>
      </c>
      <c r="N63" s="15">
        <f t="shared" si="4"/>
        <v>623.9197999999999</v>
      </c>
      <c r="O63" s="15">
        <f t="shared" si="4"/>
        <v>6519.8362</v>
      </c>
      <c r="P63" s="15">
        <f t="shared" si="4"/>
        <v>39405.693507200005</v>
      </c>
      <c r="Q63" s="16">
        <f>+(P63/P$65)*100</f>
        <v>57.038200754557</v>
      </c>
      <c r="R63" s="25">
        <v>1682029.4762783952</v>
      </c>
    </row>
    <row r="64" spans="1:20" s="12" customFormat="1" ht="16.5" customHeight="1">
      <c r="A64" s="26"/>
      <c r="B64" s="9" t="s">
        <v>16</v>
      </c>
      <c r="C64" s="27">
        <f>+C48+C62</f>
        <v>7379.752983247063</v>
      </c>
      <c r="D64" s="27">
        <f aca="true" t="shared" si="5" ref="D64:O65">+D48+D62</f>
        <v>3151.280400843233</v>
      </c>
      <c r="E64" s="27">
        <f t="shared" si="5"/>
        <v>2024.8444700780228</v>
      </c>
      <c r="F64" s="27">
        <f t="shared" si="5"/>
        <v>1125.31803698321</v>
      </c>
      <c r="G64" s="27">
        <f t="shared" si="5"/>
        <v>2477.276919277094</v>
      </c>
      <c r="H64" s="27">
        <f t="shared" si="5"/>
        <v>33887.77470027959</v>
      </c>
      <c r="I64" s="27">
        <f t="shared" si="5"/>
        <v>18204.920573410975</v>
      </c>
      <c r="J64" s="27">
        <f t="shared" si="5"/>
        <v>15682.85412686861</v>
      </c>
      <c r="K64" s="27">
        <f t="shared" si="5"/>
        <v>17623.913711995454</v>
      </c>
      <c r="L64" s="27">
        <f t="shared" si="5"/>
        <v>447.7572826217</v>
      </c>
      <c r="M64" s="27">
        <f t="shared" si="5"/>
        <v>1487.7081625644512</v>
      </c>
      <c r="N64" s="27">
        <f t="shared" si="5"/>
        <v>1811.8660239514634</v>
      </c>
      <c r="O64" s="27">
        <f>+O48+O62</f>
        <v>9274.166283713774</v>
      </c>
      <c r="P64" s="10">
        <f t="shared" si="3"/>
        <v>77541.49646849382</v>
      </c>
      <c r="Q64" s="11">
        <f>+(P64/P$64)*100</f>
        <v>100</v>
      </c>
      <c r="T64" s="28"/>
    </row>
    <row r="65" spans="1:20" s="17" customFormat="1" ht="16.5" customHeight="1">
      <c r="A65" s="29"/>
      <c r="B65" s="14" t="s">
        <v>19</v>
      </c>
      <c r="C65" s="30">
        <f>+C49+C63</f>
        <v>6648.513390649852</v>
      </c>
      <c r="D65" s="30">
        <f t="shared" si="5"/>
        <v>3029.49077741128</v>
      </c>
      <c r="E65" s="30">
        <f t="shared" si="5"/>
        <v>1939.81251410073</v>
      </c>
      <c r="F65" s="30">
        <f t="shared" si="5"/>
        <v>1089.67826331055</v>
      </c>
      <c r="G65" s="30">
        <f t="shared" si="5"/>
        <v>2459.969000016308</v>
      </c>
      <c r="H65" s="30">
        <f t="shared" si="5"/>
        <v>29633.725123657947</v>
      </c>
      <c r="I65" s="30">
        <f t="shared" si="5"/>
        <v>17157.522657267873</v>
      </c>
      <c r="J65" s="30">
        <f t="shared" si="5"/>
        <v>12476.202466390076</v>
      </c>
      <c r="K65" s="30">
        <f t="shared" si="5"/>
        <v>15529.625343114265</v>
      </c>
      <c r="L65" s="30">
        <f t="shared" si="5"/>
        <v>482.15316177052</v>
      </c>
      <c r="M65" s="30">
        <f t="shared" si="5"/>
        <v>1367.6393884524948</v>
      </c>
      <c r="N65" s="30">
        <f t="shared" si="5"/>
        <v>1617.037767161632</v>
      </c>
      <c r="O65" s="30">
        <f t="shared" si="5"/>
        <v>8318.340688029626</v>
      </c>
      <c r="P65" s="15">
        <f>C65+D65+G65+H65+K65+L65+M65+N65+O65</f>
        <v>69086.49464026393</v>
      </c>
      <c r="Q65" s="16">
        <f>+(P65/P$65)*100</f>
        <v>100</v>
      </c>
      <c r="T65" s="28"/>
    </row>
    <row r="66" ht="9.75" customHeight="1"/>
    <row r="67" spans="1:21" s="35" customFormat="1" ht="12.75" customHeight="1">
      <c r="A67" s="39" t="s">
        <v>50</v>
      </c>
      <c r="B67" s="39"/>
      <c r="C67" s="39"/>
      <c r="D67" s="39"/>
      <c r="E67" s="39"/>
      <c r="F67" s="39"/>
      <c r="G67" s="39"/>
      <c r="H67" s="39"/>
      <c r="I67" s="32"/>
      <c r="J67" s="33"/>
      <c r="K67" s="34"/>
      <c r="L67" s="33"/>
      <c r="M67" s="33"/>
      <c r="N67" s="33"/>
      <c r="O67" s="33"/>
      <c r="P67" s="33"/>
      <c r="Q67" s="33"/>
      <c r="U67" s="36"/>
    </row>
    <row r="69" spans="1:10" ht="15">
      <c r="A69" s="3"/>
      <c r="J69" s="37"/>
    </row>
  </sheetData>
  <sheetProtection/>
  <mergeCells count="2">
    <mergeCell ref="A1:L1"/>
    <mergeCell ref="A67:H67"/>
  </mergeCells>
  <printOptions horizontalCentered="1" verticalCentered="1"/>
  <pageMargins left="0" right="0" top="0.21" bottom="0" header="0.25" footer="0.17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2014-06-06T12:35:41Z</dcterms:modified>
  <cp:category/>
  <cp:version/>
  <cp:contentType/>
  <cp:contentStatus/>
</cp:coreProperties>
</file>