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9-2013" sheetId="1" r:id="rId1"/>
    <sheet name="Graph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Print_Area" localSheetId="0">'09-2013'!$A$1:$F$39</definedName>
  </definedNames>
  <calcPr fullCalcOnLoad="1"/>
</workbook>
</file>

<file path=xl/sharedStrings.xml><?xml version="1.0" encoding="utf-8"?>
<sst xmlns="http://schemas.openxmlformats.org/spreadsheetml/2006/main" count="51" uniqueCount="43">
  <si>
    <t>INSURANCE REGULATORY AND DEVELOPMENT AUTHORITY</t>
  </si>
  <si>
    <t>FLASH FIGURES -- NON LIFE INSURERS</t>
  </si>
  <si>
    <t>GROSS DIRECT PREMIUM UNDERWRITTEN FOR AND UPTO THE MONTH  OF SEPTEMBER, 2013</t>
  </si>
  <si>
    <t>(` in Crores)</t>
  </si>
  <si>
    <t>INSURER</t>
  </si>
  <si>
    <t>SEPTEMBER</t>
  </si>
  <si>
    <t>APRIL-SEPTEMBER</t>
  </si>
  <si>
    <t>GROWTH OVER THE CORRESPONDING PERIOD OF PREVIOUS YEAR (%)</t>
  </si>
  <si>
    <t>2013-14</t>
  </si>
  <si>
    <t>2012-13*</t>
  </si>
  <si>
    <t>Royal Sundaram</t>
  </si>
  <si>
    <t>Tata-AIG</t>
  </si>
  <si>
    <t>Reliance General</t>
  </si>
  <si>
    <t>IFFCO-Tokio</t>
  </si>
  <si>
    <t>ICICI-lombard</t>
  </si>
  <si>
    <t>Bajaj Allianz</t>
  </si>
  <si>
    <t>HDFC ERGO General</t>
  </si>
  <si>
    <t xml:space="preserve">Cholamandalam </t>
  </si>
  <si>
    <t>Future Generali</t>
  </si>
  <si>
    <t xml:space="preserve">Universal Sompo </t>
  </si>
  <si>
    <t xml:space="preserve">Shriram General </t>
  </si>
  <si>
    <t xml:space="preserve">Bharti AXA General </t>
  </si>
  <si>
    <t>Raheja QBE</t>
  </si>
  <si>
    <t>SBI General</t>
  </si>
  <si>
    <t>L&amp;T General</t>
  </si>
  <si>
    <t>Magma HDI</t>
  </si>
  <si>
    <t>NA</t>
  </si>
  <si>
    <t>Liberty</t>
  </si>
  <si>
    <t>Star Health &amp; Allied Insurance</t>
  </si>
  <si>
    <t>Apollo MUNICH</t>
  </si>
  <si>
    <t>Max BUPA</t>
  </si>
  <si>
    <t>Religare</t>
  </si>
  <si>
    <t>New India</t>
  </si>
  <si>
    <t>National</t>
  </si>
  <si>
    <t>United India</t>
  </si>
  <si>
    <t>Oriental</t>
  </si>
  <si>
    <t>ECGC</t>
  </si>
  <si>
    <t>AIC</t>
  </si>
  <si>
    <t>PRIVATE TOTAL</t>
  </si>
  <si>
    <t>PUBLIC TOTAL</t>
  </si>
  <si>
    <t>GRAND TOTAL</t>
  </si>
  <si>
    <t xml:space="preserve">Note: Compiled on the basis of data submitted by the Insurance companies      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</si>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</sst>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rebuchet MS"/>
      <family val="2"/>
    </font>
    <font>
      <sz val="10"/>
      <name val="Rupee Foradian"/>
      <family val="2"/>
    </font>
    <font>
      <sz val="10"/>
      <name val="Trebuchet MS"/>
      <family val="2"/>
    </font>
    <font>
      <b/>
      <sz val="10"/>
      <name val="Rupee Foradian"/>
      <family val="2"/>
    </font>
    <font>
      <sz val="12"/>
      <name val="Trebuchet MS"/>
      <family val="2"/>
    </font>
    <font>
      <sz val="11"/>
      <color indexed="8"/>
      <name val="Arial"/>
      <family val="2"/>
    </font>
    <font>
      <b/>
      <sz val="12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0"/>
    </font>
    <font>
      <sz val="9"/>
      <color indexed="8"/>
      <name val="Cambria"/>
      <family val="0"/>
    </font>
    <font>
      <b/>
      <sz val="10"/>
      <color indexed="8"/>
      <name val="Cambria"/>
      <family val="0"/>
    </font>
    <font>
      <b/>
      <sz val="9"/>
      <color indexed="8"/>
      <name val="Cambria"/>
      <family val="0"/>
    </font>
    <font>
      <b/>
      <sz val="9"/>
      <color indexed="8"/>
      <name val="Rupee Foradian"/>
      <family val="0"/>
    </font>
    <font>
      <b/>
      <sz val="13"/>
      <color indexed="8"/>
      <name val="Cambria"/>
      <family val="0"/>
    </font>
    <font>
      <b/>
      <sz val="8"/>
      <color indexed="8"/>
      <name val="Cambria"/>
      <family val="0"/>
    </font>
    <font>
      <sz val="8"/>
      <color indexed="8"/>
      <name val="Cambria"/>
      <family val="0"/>
    </font>
    <font>
      <b/>
      <sz val="10"/>
      <color indexed="8"/>
      <name val="Calibri"/>
      <family val="0"/>
    </font>
    <font>
      <sz val="5.5"/>
      <color indexed="8"/>
      <name val="Cambri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" fillId="33" borderId="0" xfId="57" applyFont="1" applyFill="1" applyAlignment="1">
      <alignment vertical="center"/>
      <protection/>
    </xf>
    <xf numFmtId="0" fontId="4" fillId="0" borderId="0" xfId="57" applyFont="1" applyAlignment="1">
      <alignment vertical="center"/>
      <protection/>
    </xf>
    <xf numFmtId="2" fontId="4" fillId="33" borderId="0" xfId="57" applyNumberFormat="1" applyFont="1" applyFill="1" applyAlignment="1">
      <alignment vertical="center"/>
      <protection/>
    </xf>
    <xf numFmtId="0" fontId="2" fillId="0" borderId="0" xfId="57">
      <alignment/>
      <protection/>
    </xf>
    <xf numFmtId="0" fontId="5" fillId="0" borderId="0" xfId="57" applyFont="1">
      <alignment/>
      <protection/>
    </xf>
    <xf numFmtId="0" fontId="6" fillId="0" borderId="0" xfId="57" applyFont="1" applyAlignment="1">
      <alignment horizontal="right" vertical="center"/>
      <protection/>
    </xf>
    <xf numFmtId="0" fontId="3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>
      <alignment/>
      <protection/>
    </xf>
    <xf numFmtId="43" fontId="7" fillId="0" borderId="10" xfId="44" applyFont="1" applyFill="1" applyBorder="1" applyAlignment="1">
      <alignment/>
    </xf>
    <xf numFmtId="2" fontId="7" fillId="0" borderId="10" xfId="45" applyNumberFormat="1" applyFont="1" applyFill="1" applyBorder="1" applyAlignment="1">
      <alignment vertical="center"/>
    </xf>
    <xf numFmtId="0" fontId="2" fillId="0" borderId="0" xfId="57" applyBorder="1">
      <alignment/>
      <protection/>
    </xf>
    <xf numFmtId="0" fontId="5" fillId="0" borderId="10" xfId="57" applyFont="1" applyFill="1" applyBorder="1">
      <alignment/>
      <protection/>
    </xf>
    <xf numFmtId="43" fontId="7" fillId="0" borderId="10" xfId="44" applyFont="1" applyBorder="1" applyAlignment="1">
      <alignment/>
    </xf>
    <xf numFmtId="2" fontId="7" fillId="0" borderId="10" xfId="45" applyNumberFormat="1" applyFont="1" applyFill="1" applyBorder="1" applyAlignment="1">
      <alignment horizontal="center" vertical="center"/>
    </xf>
    <xf numFmtId="43" fontId="52" fillId="0" borderId="0" xfId="44" applyFont="1" applyAlignment="1">
      <alignment/>
    </xf>
    <xf numFmtId="0" fontId="3" fillId="0" borderId="10" xfId="57" applyFont="1" applyBorder="1">
      <alignment/>
      <protection/>
    </xf>
    <xf numFmtId="2" fontId="3" fillId="0" borderId="10" xfId="45" applyNumberFormat="1" applyFont="1" applyFill="1" applyBorder="1" applyAlignment="1">
      <alignment vertical="center"/>
    </xf>
    <xf numFmtId="43" fontId="9" fillId="0" borderId="10" xfId="44" applyFont="1" applyFill="1" applyBorder="1" applyAlignment="1">
      <alignment horizontal="right" vertical="center"/>
    </xf>
    <xf numFmtId="2" fontId="9" fillId="0" borderId="10" xfId="45" applyNumberFormat="1" applyFont="1" applyFill="1" applyBorder="1" applyAlignment="1">
      <alignment vertical="center"/>
    </xf>
    <xf numFmtId="2" fontId="5" fillId="0" borderId="0" xfId="45" applyNumberFormat="1" applyFont="1" applyFill="1" applyBorder="1" applyAlignment="1">
      <alignment vertical="top" wrapText="1"/>
    </xf>
    <xf numFmtId="2" fontId="7" fillId="0" borderId="0" xfId="45" applyNumberFormat="1" applyFont="1" applyFill="1" applyBorder="1" applyAlignment="1">
      <alignment/>
    </xf>
    <xf numFmtId="2" fontId="7" fillId="0" borderId="0" xfId="45" applyNumberFormat="1" applyFont="1" applyFill="1" applyBorder="1" applyAlignment="1">
      <alignment vertical="center"/>
    </xf>
    <xf numFmtId="2" fontId="2" fillId="0" borderId="0" xfId="57" applyNumberFormat="1">
      <alignment/>
      <protection/>
    </xf>
    <xf numFmtId="2" fontId="3" fillId="0" borderId="0" xfId="45" applyNumberFormat="1" applyFont="1" applyFill="1" applyBorder="1" applyAlignment="1">
      <alignment vertical="top" wrapText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 quotePrefix="1">
      <alignment horizontal="center" vertical="center"/>
      <protection/>
    </xf>
    <xf numFmtId="0" fontId="3" fillId="0" borderId="0" xfId="57" applyFont="1" applyAlignment="1" quotePrefix="1">
      <alignment horizontal="center"/>
      <protection/>
    </xf>
    <xf numFmtId="0" fontId="3" fillId="0" borderId="10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/>
      <protection/>
    </xf>
    <xf numFmtId="0" fontId="3" fillId="0" borderId="12" xfId="57" applyFont="1" applyBorder="1" applyAlignment="1">
      <alignment horizontal="center" vertic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2" xfId="57" applyFont="1" applyBorder="1" applyAlignment="1">
      <alignment horizontal="center" vertical="center" wrapText="1"/>
      <protection/>
    </xf>
    <xf numFmtId="0" fontId="3" fillId="0" borderId="10" xfId="57" applyFont="1" applyBorder="1" applyAlignment="1" quotePrefix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_April06 - March 07 ex ECGC;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  Premium underwritten by non-life insurers upto the month of  September 2013</a:t>
            </a:r>
          </a:p>
        </c:rich>
      </c:tx>
      <c:layout>
        <c:manualLayout>
          <c:xMode val="factor"/>
          <c:yMode val="factor"/>
          <c:x val="0.0377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475"/>
          <c:w val="0.955"/>
          <c:h val="0.88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'[27]Inp_Chart_Jour (crores)'!$J$120</c:f>
              <c:strCache>
                <c:ptCount val="1"/>
                <c:pt idx="0">
                  <c:v>2012-13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'[27]Inp_Chart_Jour (crores)'!$I$121:$I$127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Total</c:v>
                </c:pt>
              </c:strCache>
            </c:strRef>
          </c:cat>
          <c:val>
            <c:numRef>
              <c:f>'[27]Inp_Chart_Jour (crores)'!$J$121:$J$127</c:f>
              <c:numCache>
                <c:ptCount val="7"/>
                <c:pt idx="0">
                  <c:v>6467.000472010105</c:v>
                </c:pt>
                <c:pt idx="1">
                  <c:v>11333.542512520493</c:v>
                </c:pt>
                <c:pt idx="2">
                  <c:v>16519.584222899535</c:v>
                </c:pt>
                <c:pt idx="3">
                  <c:v>22073.523709896173</c:v>
                </c:pt>
                <c:pt idx="4">
                  <c:v>27823.28949393976</c:v>
                </c:pt>
                <c:pt idx="5">
                  <c:v>33890.484992866106</c:v>
                </c:pt>
                <c:pt idx="6">
                  <c:v>69080.71160197504</c:v>
                </c:pt>
              </c:numCache>
            </c:numRef>
          </c:val>
        </c:ser>
        <c:ser>
          <c:idx val="1"/>
          <c:order val="1"/>
          <c:tx>
            <c:strRef>
              <c:f>'[27]Inp_Chart_Jour (crores)'!$K$120</c:f>
              <c:strCache>
                <c:ptCount val="1"/>
                <c:pt idx="0">
                  <c:v>2013-14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'[27]Inp_Chart_Jour (crores)'!$I$121:$I$127</c:f>
              <c:strCache>
                <c:ptCount val="7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Total</c:v>
                </c:pt>
              </c:strCache>
            </c:strRef>
          </c:cat>
          <c:val>
            <c:numRef>
              <c:f>'[27]Inp_Chart_Jour (crores)'!$K$121:$K$127</c:f>
              <c:numCache>
                <c:ptCount val="7"/>
                <c:pt idx="0">
                  <c:v>7890.401882421363</c:v>
                </c:pt>
                <c:pt idx="1">
                  <c:v>13552.461809727729</c:v>
                </c:pt>
                <c:pt idx="2">
                  <c:v>19515.183311837216</c:v>
                </c:pt>
                <c:pt idx="3">
                  <c:v>25893.799623177347</c:v>
                </c:pt>
                <c:pt idx="4">
                  <c:v>32308.32959321627</c:v>
                </c:pt>
                <c:pt idx="5">
                  <c:v>38718.2273040519</c:v>
                </c:pt>
                <c:pt idx="6">
                  <c:v>38718.2273040519</c:v>
                </c:pt>
              </c:numCache>
            </c:numRef>
          </c:val>
        </c:ser>
        <c:axId val="37547546"/>
        <c:axId val="2383595"/>
      </c:barChart>
      <c:catAx>
        <c:axId val="375475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83595"/>
        <c:crosses val="autoZero"/>
        <c:auto val="1"/>
        <c:lblOffset val="100"/>
        <c:tickLblSkip val="1"/>
        <c:noMultiLvlLbl val="0"/>
      </c:catAx>
      <c:valAx>
        <c:axId val="2383595"/>
        <c:scaling>
          <c:orientation val="minMax"/>
          <c:max val="7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Premium (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`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Crores)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8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47546"/>
        <c:crossesAt val="1"/>
        <c:crossBetween val="between"/>
        <c:dispUnits/>
        <c:majorUnit val="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9225"/>
          <c:w val="0.0877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-0.005</cdr:x>
      <cdr:y>-0.00225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-38099" y="-9524"/>
          <a:ext cx="8753475" cy="59340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0.93275</cdr:y>
    </cdr:from>
    <cdr:to>
      <cdr:x>0.50775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9050" y="5467350"/>
          <a:ext cx="4371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The  total bar in the above chart represents the  business figures of the entire financial y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ear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  <cdr:relSizeAnchor xmlns:cdr="http://schemas.openxmlformats.org/drawingml/2006/chartDrawing">
    <cdr:from>
      <cdr:x>0.52025</cdr:x>
      <cdr:y>0.09375</cdr:y>
    </cdr:from>
    <cdr:to>
      <cdr:x>0.6275</cdr:x>
      <cdr:y>0.2535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4505325" y="5429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-0.005</cdr:x>
      <cdr:y>-0.00225</cdr:y>
    </cdr:from>
    <cdr:to>
      <cdr:x>1</cdr:x>
      <cdr:y>1</cdr:y>
    </cdr:to>
    <cdr:sp>
      <cdr:nvSpPr>
        <cdr:cNvPr id="4" name="Rectangle 1"/>
        <cdr:cNvSpPr>
          <a:spLocks/>
        </cdr:cNvSpPr>
      </cdr:nvSpPr>
      <cdr:spPr>
        <a:xfrm>
          <a:off x="-38099" y="-9524"/>
          <a:ext cx="8753475" cy="5934075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0.003</cdr:x>
      <cdr:y>0.94425</cdr:y>
    </cdr:from>
    <cdr:to>
      <cdr:x>0.5305</cdr:x>
      <cdr:y>1</cdr:y>
    </cdr:to>
    <cdr:sp>
      <cdr:nvSpPr>
        <cdr:cNvPr id="5" name="Text Box 2"/>
        <cdr:cNvSpPr txBox="1">
          <a:spLocks noChangeArrowheads="1"/>
        </cdr:cNvSpPr>
      </cdr:nvSpPr>
      <cdr:spPr>
        <a:xfrm>
          <a:off x="19050" y="5534025"/>
          <a:ext cx="45720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* Compiled on the basis of data submitted by the Insurance companies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800" b="1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  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  <a:r>
            <a:rPr lang="en-US" cap="none" sz="550" b="0" i="0" u="none" baseline="0">
              <a:solidFill>
                <a:srgbClr val="000000"/>
              </a:solidFill>
              <a:latin typeface="Cambria"/>
              <a:ea typeface="Cambria"/>
              <a:cs typeface="Cambria"/>
            </a:rPr>
            <a:t>
</a:t>
          </a:r>
        </a:p>
      </cdr:txBody>
    </cdr:sp>
  </cdr:relSizeAnchor>
  <cdr:relSizeAnchor xmlns:cdr="http://schemas.openxmlformats.org/drawingml/2006/chartDrawing">
    <cdr:from>
      <cdr:x>0.52025</cdr:x>
      <cdr:y>0.09375</cdr:y>
    </cdr:from>
    <cdr:to>
      <cdr:x>0.6275</cdr:x>
      <cdr:y>0.2535</cdr:y>
    </cdr:to>
    <cdr:sp fLocksText="0">
      <cdr:nvSpPr>
        <cdr:cNvPr id="6" name="TextBox 3"/>
        <cdr:cNvSpPr txBox="1">
          <a:spLocks noChangeArrowheads="1"/>
        </cdr:cNvSpPr>
      </cdr:nvSpPr>
      <cdr:spPr>
        <a:xfrm>
          <a:off x="4505325" y="542925"/>
          <a:ext cx="933450" cy="933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14</xdr:col>
      <xdr:colOff>133350</xdr:colOff>
      <xdr:row>30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86677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oyal_BD_Sept%20201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Data\Universal_BD_Sept%202013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Data\Shriram_BD_Sept%20201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Data\Bharti_BD_Sept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aheja_BD_Sept%202013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Data\SBI_BD_Sept%202013.xlsx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Data\LnT_BD_Sept%202013.xlsx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gma_BD_Sept%202013.xlsx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Data\Liberty_BD_Sept%2020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Data\Star_BD_Sept%202013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Data\Apollo_BD_Sept%20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ata\TaTa_BD_Sept%202013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Data\MaxBupa_BD_Sept%202013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gare_BD_Sept%202013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Data\NewIndia_BD_Sept%202013_Flash%20Figures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Data\National_BD_Sept%202013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Data\Oriental_BD_Sept%202013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Data\ECGC_BD_Sept%202013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Data\AIC_BD_Sept%202013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September%202013_BD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ata\Reliance_BD_Sept%20201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Data\Iffco_BD_Sept%20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Data\ICICI_BD_Sept%202013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Data\Bajaj_BD_Sept%20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ata\HDFCErgo_BD_Sept%20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Data\Chola_BD_Sept%202013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Data\Future_BD_Sept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10170.112679120783</v>
          </cell>
          <cell r="C49">
            <v>72196.86227561267</v>
          </cell>
        </row>
        <row r="50">
          <cell r="B50">
            <v>10986.057344689392</v>
          </cell>
          <cell r="C50">
            <v>75124.23399150855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USGI -JUL 2013 "/>
    </sheetNames>
    <sheetDataSet>
      <sheetData sheetId="0">
        <row r="49">
          <cell r="B49">
            <v>3969.5551418000005</v>
          </cell>
          <cell r="C49">
            <v>27573.6338878</v>
          </cell>
        </row>
        <row r="50">
          <cell r="B50">
            <v>4326.6410694</v>
          </cell>
          <cell r="C50">
            <v>24710.421813599998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12684.516690000002</v>
          </cell>
          <cell r="C49">
            <v>74167.70287</v>
          </cell>
        </row>
        <row r="50">
          <cell r="B50">
            <v>12679.37463</v>
          </cell>
          <cell r="C50">
            <v>69291.10565000003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9474.253533999963</v>
          </cell>
          <cell r="C49">
            <v>70147.6346270999</v>
          </cell>
        </row>
        <row r="50">
          <cell r="B50">
            <v>8723.883606999998</v>
          </cell>
          <cell r="C50">
            <v>57221.55999359999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191.7756964</v>
          </cell>
          <cell r="C49">
            <v>1258.4667851</v>
          </cell>
        </row>
        <row r="50">
          <cell r="B50">
            <v>195.20078030000002</v>
          </cell>
          <cell r="C50">
            <v>1018.3770251999999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8817.698542569002</v>
          </cell>
          <cell r="C49">
            <v>54092.954238306025</v>
          </cell>
        </row>
        <row r="50">
          <cell r="B50">
            <v>5769.970000000001</v>
          </cell>
          <cell r="C50">
            <v>29585.723287900004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ept"/>
    </sheetNames>
    <sheetDataSet>
      <sheetData sheetId="0">
        <row r="48">
          <cell r="B48">
            <v>1885.1289211039887</v>
          </cell>
          <cell r="C48">
            <v>12043.798980787858</v>
          </cell>
        </row>
        <row r="49">
          <cell r="B49">
            <v>1016.6350961078106</v>
          </cell>
          <cell r="C49">
            <v>7925.0089200904495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3326.7145399999995</v>
          </cell>
          <cell r="C49">
            <v>16574.2323412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791.7891538</v>
          </cell>
          <cell r="C49">
            <v>3925.3390422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11042.530000000002</v>
          </cell>
          <cell r="C49">
            <v>47829.03</v>
          </cell>
        </row>
        <row r="50">
          <cell r="B50">
            <v>8891.76</v>
          </cell>
          <cell r="C50">
            <v>39975.84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4365.830299059997</v>
          </cell>
          <cell r="C49">
            <v>23365.207475659994</v>
          </cell>
        </row>
        <row r="50">
          <cell r="B50">
            <v>3521.7149561</v>
          </cell>
          <cell r="C50">
            <v>21402.7513167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17613.73617389988</v>
          </cell>
          <cell r="C49">
            <v>122541.05098529987</v>
          </cell>
        </row>
        <row r="50">
          <cell r="B50">
            <v>15792.502942300001</v>
          </cell>
          <cell r="C50">
            <v>104412.96352699999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51">
          <cell r="B51">
            <v>2469.5667222001935</v>
          </cell>
          <cell r="C51">
            <v>13046.774479500287</v>
          </cell>
        </row>
        <row r="52">
          <cell r="B52">
            <v>1385.1214052999999</v>
          </cell>
          <cell r="C52">
            <v>7721.439815299999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813.37</v>
          </cell>
          <cell r="C49">
            <v>7818.64</v>
          </cell>
        </row>
        <row r="50">
          <cell r="B50">
            <v>133.46</v>
          </cell>
          <cell r="C50">
            <v>1044.11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NAP-SEPT"/>
    </sheetNames>
    <sheetDataSet>
      <sheetData sheetId="0">
        <row r="8">
          <cell r="Q8">
            <v>87404.019</v>
          </cell>
          <cell r="AF8">
            <v>572904.0899999999</v>
          </cell>
        </row>
        <row r="9">
          <cell r="Q9">
            <v>75675.81</v>
          </cell>
          <cell r="AF9">
            <v>510018.77000000014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ept'13"/>
    </sheetNames>
    <sheetDataSet>
      <sheetData sheetId="0">
        <row r="48">
          <cell r="B48">
            <v>83338.98000000001</v>
          </cell>
          <cell r="C48">
            <v>477870.00000000006</v>
          </cell>
        </row>
        <row r="49">
          <cell r="B49">
            <v>74138.98999999999</v>
          </cell>
          <cell r="C49">
            <v>435498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60727.299999999996</v>
          </cell>
          <cell r="C52">
            <v>368674.71</v>
          </cell>
        </row>
        <row r="53">
          <cell r="B53">
            <v>53902.83000000001</v>
          </cell>
          <cell r="C53">
            <v>329918.54000000004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11667.43</v>
          </cell>
          <cell r="C49">
            <v>60058.65</v>
          </cell>
        </row>
        <row r="50">
          <cell r="B50">
            <v>10284.34</v>
          </cell>
          <cell r="C50">
            <v>54122.45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ep'13"/>
    </sheetNames>
    <sheetDataSet>
      <sheetData sheetId="0">
        <row r="11">
          <cell r="C11">
            <v>49571.85</v>
          </cell>
          <cell r="D11">
            <v>200593.13</v>
          </cell>
        </row>
        <row r="12">
          <cell r="C12">
            <v>72245.46</v>
          </cell>
          <cell r="D12">
            <v>181640.68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APRIL Journal"/>
      <sheetName val="APRIL- Internal"/>
      <sheetName val="May Journal"/>
      <sheetName val="May- Internal"/>
      <sheetName val="June Journal"/>
      <sheetName val="June- Internal"/>
      <sheetName val="July Journal"/>
      <sheetName val="July- Internal"/>
      <sheetName val="August Journal"/>
      <sheetName val="August- Internal"/>
      <sheetName val="September Journal"/>
      <sheetName val="September- Internal"/>
      <sheetName val="Inp_Chart_Jour (crores)"/>
      <sheetName val="Chart_September_Journal"/>
      <sheetName val="GDP_September 2013"/>
      <sheetName val="all segments 2013-14"/>
      <sheetName val="fire 2013-14 "/>
      <sheetName val="all segments check"/>
      <sheetName val="fire check"/>
    </sheetNames>
    <sheetDataSet>
      <sheetData sheetId="12">
        <row r="120">
          <cell r="J120" t="str">
            <v>2012-13</v>
          </cell>
          <cell r="K120" t="str">
            <v>2013-14</v>
          </cell>
        </row>
        <row r="121">
          <cell r="I121" t="str">
            <v>April</v>
          </cell>
          <cell r="J121">
            <v>6467.000472010105</v>
          </cell>
          <cell r="K121">
            <v>7890.401882421363</v>
          </cell>
        </row>
        <row r="122">
          <cell r="I122" t="str">
            <v>May</v>
          </cell>
          <cell r="J122">
            <v>11333.542512520493</v>
          </cell>
          <cell r="K122">
            <v>13552.461809727729</v>
          </cell>
        </row>
        <row r="123">
          <cell r="I123" t="str">
            <v>June</v>
          </cell>
          <cell r="J123">
            <v>16519.584222899535</v>
          </cell>
          <cell r="K123">
            <v>19515.183311837216</v>
          </cell>
        </row>
        <row r="124">
          <cell r="I124" t="str">
            <v>July</v>
          </cell>
          <cell r="J124">
            <v>22073.523709896173</v>
          </cell>
          <cell r="K124">
            <v>25893.799623177347</v>
          </cell>
        </row>
        <row r="125">
          <cell r="I125" t="str">
            <v>August</v>
          </cell>
          <cell r="J125">
            <v>27823.28949393976</v>
          </cell>
          <cell r="K125">
            <v>32308.32959321627</v>
          </cell>
        </row>
        <row r="126">
          <cell r="I126" t="str">
            <v>September</v>
          </cell>
          <cell r="J126">
            <v>33890.484992866106</v>
          </cell>
          <cell r="K126">
            <v>38718.2273040519</v>
          </cell>
        </row>
        <row r="127">
          <cell r="I127" t="str">
            <v>Total</v>
          </cell>
          <cell r="J127">
            <v>69080.71160197504</v>
          </cell>
          <cell r="K127">
            <v>38718.2273040519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 Mail"/>
    </sheetNames>
    <sheetDataSet>
      <sheetData sheetId="0">
        <row r="49">
          <cell r="B49">
            <v>18702.062097644</v>
          </cell>
          <cell r="C49">
            <v>127416.2093719024</v>
          </cell>
        </row>
        <row r="50">
          <cell r="B50">
            <v>15880.982131086952</v>
          </cell>
          <cell r="C50">
            <v>104144.6862823456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27436.872102899993</v>
          </cell>
          <cell r="C49">
            <v>147192.25159069998</v>
          </cell>
        </row>
        <row r="50">
          <cell r="B50">
            <v>26957.120882100004</v>
          </cell>
          <cell r="C50">
            <v>125197.39775249996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51163.49971990285</v>
          </cell>
          <cell r="C49">
            <v>340432.10828158277</v>
          </cell>
        </row>
        <row r="50">
          <cell r="B50">
            <v>51000.18158749025</v>
          </cell>
          <cell r="C50">
            <v>286037.10667985777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34227.585569999996</v>
          </cell>
          <cell r="C49">
            <v>220920.20453000002</v>
          </cell>
        </row>
        <row r="50">
          <cell r="B50">
            <v>29210.34199</v>
          </cell>
          <cell r="C50">
            <v>188355.95119999995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29129.912188562015</v>
          </cell>
          <cell r="C49">
            <v>147205.5508092421</v>
          </cell>
        </row>
        <row r="50">
          <cell r="B50">
            <v>28761.734871474713</v>
          </cell>
          <cell r="C50">
            <v>124463.04612508713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BF"/>
    </sheetNames>
    <sheetDataSet>
      <sheetData sheetId="0">
        <row r="49">
          <cell r="C49">
            <v>14336.842016599996</v>
          </cell>
          <cell r="D49">
            <v>90645.54695659583</v>
          </cell>
        </row>
        <row r="50">
          <cell r="C50">
            <v>12489.542452689997</v>
          </cell>
          <cell r="D50">
            <v>78674.77216561993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SEPTEMBER'13"/>
    </sheetNames>
    <sheetDataSet>
      <sheetData sheetId="0">
        <row r="49">
          <cell r="B49">
            <v>10235.6749965</v>
          </cell>
          <cell r="C49">
            <v>61313.9508766</v>
          </cell>
        </row>
        <row r="50">
          <cell r="B50">
            <v>8680.7799523</v>
          </cell>
          <cell r="C50">
            <v>55212.56374029999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pane xSplit="1" ySplit="6" topLeftCell="B7" activePane="bottomRight" state="frozen"/>
      <selection pane="topLeft" activeCell="A36" sqref="A36"/>
      <selection pane="topRight" activeCell="A36" sqref="A36"/>
      <selection pane="bottomLeft" activeCell="A36" sqref="A36"/>
      <selection pane="bottomRight" activeCell="A3" sqref="A3:F3"/>
    </sheetView>
  </sheetViews>
  <sheetFormatPr defaultColWidth="9.140625" defaultRowHeight="15"/>
  <cols>
    <col min="1" max="1" width="29.7109375" style="4" customWidth="1"/>
    <col min="2" max="2" width="12.57421875" style="4" customWidth="1"/>
    <col min="3" max="3" width="12.421875" style="4" bestFit="1" customWidth="1"/>
    <col min="4" max="5" width="13.8515625" style="4" bestFit="1" customWidth="1"/>
    <col min="6" max="6" width="21.140625" style="4" customWidth="1"/>
    <col min="7" max="8" width="9.140625" style="4" customWidth="1"/>
    <col min="9" max="9" width="10.57421875" style="4" customWidth="1"/>
    <col min="10" max="16384" width="9.140625" style="4" customWidth="1"/>
  </cols>
  <sheetData>
    <row r="1" spans="1:8" s="2" customFormat="1" ht="15.75" customHeight="1">
      <c r="A1" s="25" t="s">
        <v>0</v>
      </c>
      <c r="B1" s="25"/>
      <c r="C1" s="25"/>
      <c r="D1" s="25"/>
      <c r="E1" s="25"/>
      <c r="F1" s="25"/>
      <c r="G1" s="1"/>
      <c r="H1" s="1"/>
    </row>
    <row r="2" spans="1:8" s="2" customFormat="1" ht="15.75" customHeight="1">
      <c r="A2" s="26" t="s">
        <v>1</v>
      </c>
      <c r="B2" s="26"/>
      <c r="C2" s="26"/>
      <c r="D2" s="26"/>
      <c r="E2" s="26"/>
      <c r="F2" s="26"/>
      <c r="G2" s="3"/>
      <c r="H2" s="1"/>
    </row>
    <row r="3" spans="1:6" ht="15" customHeight="1">
      <c r="A3" s="27" t="s">
        <v>2</v>
      </c>
      <c r="B3" s="27"/>
      <c r="C3" s="27"/>
      <c r="D3" s="27"/>
      <c r="E3" s="27"/>
      <c r="F3" s="27"/>
    </row>
    <row r="4" spans="1:5" ht="15">
      <c r="A4" s="5"/>
      <c r="B4" s="5"/>
      <c r="C4" s="6" t="s">
        <v>3</v>
      </c>
      <c r="D4" s="5"/>
      <c r="E4" s="6" t="s">
        <v>3</v>
      </c>
    </row>
    <row r="5" spans="1:6" ht="37.5" customHeight="1">
      <c r="A5" s="28" t="s">
        <v>4</v>
      </c>
      <c r="B5" s="29" t="s">
        <v>5</v>
      </c>
      <c r="C5" s="30"/>
      <c r="D5" s="31" t="s">
        <v>6</v>
      </c>
      <c r="E5" s="32"/>
      <c r="F5" s="33" t="s">
        <v>7</v>
      </c>
    </row>
    <row r="6" spans="1:6" ht="26.25" customHeight="1">
      <c r="A6" s="28"/>
      <c r="B6" s="7" t="s">
        <v>8</v>
      </c>
      <c r="C6" s="7" t="s">
        <v>9</v>
      </c>
      <c r="D6" s="7" t="s">
        <v>8</v>
      </c>
      <c r="E6" s="7" t="s">
        <v>9</v>
      </c>
      <c r="F6" s="33"/>
    </row>
    <row r="7" spans="1:6" ht="18">
      <c r="A7" s="8" t="s">
        <v>10</v>
      </c>
      <c r="B7" s="9">
        <f>'[1]New Format'!$B$49/100</f>
        <v>101.70112679120783</v>
      </c>
      <c r="C7" s="9">
        <f>'[1]New Format'!$B$50/100</f>
        <v>109.86057344689392</v>
      </c>
      <c r="D7" s="9">
        <f>'[1]New Format'!$C$49/100</f>
        <v>721.9686227561267</v>
      </c>
      <c r="E7" s="9">
        <f>'[1]New Format'!$C$50/100</f>
        <v>751.2423399150855</v>
      </c>
      <c r="F7" s="10">
        <f>(D7-E7)/E7*100</f>
        <v>-3.8967075740522903</v>
      </c>
    </row>
    <row r="8" spans="1:8" s="11" customFormat="1" ht="18">
      <c r="A8" s="8" t="s">
        <v>11</v>
      </c>
      <c r="B8" s="9">
        <f>'[2]New Format'!$B$49/100</f>
        <v>176.1373617389988</v>
      </c>
      <c r="C8" s="9">
        <f>'[2]New Format'!$B$50/100</f>
        <v>157.925029423</v>
      </c>
      <c r="D8" s="9">
        <f>'[2]New Format'!$C$49/100</f>
        <v>1225.4105098529988</v>
      </c>
      <c r="E8" s="9">
        <f>'[2]New Format'!$C$50/100</f>
        <v>1044.1296352699999</v>
      </c>
      <c r="F8" s="10">
        <f aca="true" t="shared" si="0" ref="F8:F35">(D8-E8)/E8*100</f>
        <v>17.3619125881933</v>
      </c>
      <c r="G8" s="4"/>
      <c r="H8" s="4"/>
    </row>
    <row r="9" spans="1:8" s="11" customFormat="1" ht="18">
      <c r="A9" s="8" t="s">
        <v>12</v>
      </c>
      <c r="B9" s="9">
        <f>'[3]New Format Mail'!$B$49/100</f>
        <v>187.02062097644</v>
      </c>
      <c r="C9" s="9">
        <f>'[3]New Format Mail'!$B$50/100</f>
        <v>158.80982131086952</v>
      </c>
      <c r="D9" s="9">
        <f>'[3]New Format Mail'!$C$49/100</f>
        <v>1274.162093719024</v>
      </c>
      <c r="E9" s="9">
        <f>'[3]New Format Mail'!$C$50/100</f>
        <v>1041.446862823456</v>
      </c>
      <c r="F9" s="10">
        <f t="shared" si="0"/>
        <v>22.345377301791082</v>
      </c>
      <c r="G9" s="4"/>
      <c r="H9" s="4"/>
    </row>
    <row r="10" spans="1:8" s="11" customFormat="1" ht="18">
      <c r="A10" s="8" t="s">
        <v>13</v>
      </c>
      <c r="B10" s="9">
        <f>'[4]New Format'!$B$49/100</f>
        <v>274.3687210289999</v>
      </c>
      <c r="C10" s="9">
        <f>'[4]New Format'!$B$50/100</f>
        <v>269.571208821</v>
      </c>
      <c r="D10" s="9">
        <f>'[4]New Format'!$C$49/100</f>
        <v>1471.9225159069997</v>
      </c>
      <c r="E10" s="9">
        <f>'[4]New Format'!$C$50/100</f>
        <v>1251.9739775249996</v>
      </c>
      <c r="F10" s="10">
        <f t="shared" si="0"/>
        <v>17.568139780094448</v>
      </c>
      <c r="G10" s="4"/>
      <c r="H10" s="4"/>
    </row>
    <row r="11" spans="1:8" s="11" customFormat="1" ht="18">
      <c r="A11" s="8" t="s">
        <v>14</v>
      </c>
      <c r="B11" s="9">
        <f>'[5]Current Month'!$B$49/100</f>
        <v>511.63499719902853</v>
      </c>
      <c r="C11" s="9">
        <f>'[5]Current Month'!$B$50/100</f>
        <v>510.00181587490255</v>
      </c>
      <c r="D11" s="9">
        <f>'[5]Current Month'!$C$49/100</f>
        <v>3404.3210828158276</v>
      </c>
      <c r="E11" s="9">
        <f>'[5]Current Month'!$C$50/100</f>
        <v>2860.371066798578</v>
      </c>
      <c r="F11" s="10">
        <f t="shared" si="0"/>
        <v>19.016764025167426</v>
      </c>
      <c r="G11" s="4"/>
      <c r="H11" s="4"/>
    </row>
    <row r="12" spans="1:8" s="11" customFormat="1" ht="18">
      <c r="A12" s="8" t="s">
        <v>15</v>
      </c>
      <c r="B12" s="9">
        <f>'[6]New Format'!$B$49/100</f>
        <v>342.27585569999997</v>
      </c>
      <c r="C12" s="9">
        <f>'[6]New Format'!$B$50/100</f>
        <v>292.1034199</v>
      </c>
      <c r="D12" s="9">
        <f>'[6]New Format'!$C$49/100</f>
        <v>2209.2020453</v>
      </c>
      <c r="E12" s="9">
        <f>'[6]New Format'!$C$50/100</f>
        <v>1883.5595119999996</v>
      </c>
      <c r="F12" s="10">
        <f t="shared" si="0"/>
        <v>17.288677699077688</v>
      </c>
      <c r="G12" s="4"/>
      <c r="H12" s="4"/>
    </row>
    <row r="13" spans="1:8" s="11" customFormat="1" ht="18">
      <c r="A13" s="8" t="s">
        <v>16</v>
      </c>
      <c r="B13" s="9">
        <f>'[7]New Format'!$B$49/100</f>
        <v>291.29912188562014</v>
      </c>
      <c r="C13" s="9">
        <f>'[7]New Format'!$B$50/100</f>
        <v>287.61734871474715</v>
      </c>
      <c r="D13" s="9">
        <f>'[7]New Format'!$C$49/100</f>
        <v>1472.055508092421</v>
      </c>
      <c r="E13" s="9">
        <f>'[7]New Format'!$C$50/100</f>
        <v>1244.6304612508713</v>
      </c>
      <c r="F13" s="10">
        <f t="shared" si="0"/>
        <v>18.27249564605579</v>
      </c>
      <c r="G13" s="4"/>
      <c r="H13" s="4"/>
    </row>
    <row r="14" spans="1:8" s="11" customFormat="1" ht="18" customHeight="1">
      <c r="A14" s="8" t="s">
        <v>17</v>
      </c>
      <c r="B14" s="9">
        <f>'[8]MBF'!$C$49/100</f>
        <v>143.36842016599996</v>
      </c>
      <c r="C14" s="9">
        <f>'[8]MBF'!$C$50/100</f>
        <v>124.89542452689997</v>
      </c>
      <c r="D14" s="9">
        <f>'[8]MBF'!$D$49/100</f>
        <v>906.4554695659583</v>
      </c>
      <c r="E14" s="9">
        <f>'[8]MBF'!$D$50/100</f>
        <v>786.7477216561992</v>
      </c>
      <c r="F14" s="10">
        <f t="shared" si="0"/>
        <v>15.215518852442274</v>
      </c>
      <c r="G14" s="4"/>
      <c r="H14" s="4"/>
    </row>
    <row r="15" spans="1:8" s="11" customFormat="1" ht="18" customHeight="1">
      <c r="A15" s="8" t="s">
        <v>18</v>
      </c>
      <c r="B15" s="9">
        <f>'[9]New Format-NONLIFE SEPTEMBER''13'!$B$49/100</f>
        <v>102.356749965</v>
      </c>
      <c r="C15" s="9">
        <f>'[9]New Format-NONLIFE SEPTEMBER''13'!$B$50/100</f>
        <v>86.807799523</v>
      </c>
      <c r="D15" s="9">
        <f>'[9]New Format-NONLIFE SEPTEMBER''13'!$C$49/100</f>
        <v>613.139508766</v>
      </c>
      <c r="E15" s="9">
        <f>'[9]New Format-NONLIFE SEPTEMBER''13'!$C$50/100</f>
        <v>552.1256374029999</v>
      </c>
      <c r="F15" s="10">
        <f t="shared" si="0"/>
        <v>11.050722377245021</v>
      </c>
      <c r="G15" s="4"/>
      <c r="H15" s="4"/>
    </row>
    <row r="16" spans="1:8" s="11" customFormat="1" ht="18" customHeight="1">
      <c r="A16" s="8" t="s">
        <v>19</v>
      </c>
      <c r="B16" s="9">
        <f>'[10]USGI -JUL 2013 '!$B$49/100</f>
        <v>39.69555141800001</v>
      </c>
      <c r="C16" s="9">
        <f>'[10]USGI -JUL 2013 '!$B$50/100</f>
        <v>43.266410693999994</v>
      </c>
      <c r="D16" s="9">
        <f>'[10]USGI -JUL 2013 '!$C$49/100</f>
        <v>275.73633887799997</v>
      </c>
      <c r="E16" s="9">
        <f>'[10]USGI -JUL 2013 '!$C$50/100</f>
        <v>247.104218136</v>
      </c>
      <c r="F16" s="10">
        <f t="shared" si="0"/>
        <v>11.58706272113962</v>
      </c>
      <c r="G16" s="4"/>
      <c r="H16" s="4"/>
    </row>
    <row r="17" spans="1:8" s="11" customFormat="1" ht="18">
      <c r="A17" s="12" t="s">
        <v>20</v>
      </c>
      <c r="B17" s="13">
        <f>'[11]Sheet1'!$B$49/100</f>
        <v>126.84516690000002</v>
      </c>
      <c r="C17" s="13">
        <f>'[11]Sheet1'!$B$50/100</f>
        <v>126.79374630000001</v>
      </c>
      <c r="D17" s="9">
        <f>'[11]Sheet1'!$C$49/100</f>
        <v>741.6770286999999</v>
      </c>
      <c r="E17" s="9">
        <f>'[11]Sheet1'!$C$50/100</f>
        <v>692.9110565000003</v>
      </c>
      <c r="F17" s="10">
        <f t="shared" si="0"/>
        <v>7.037840101199136</v>
      </c>
      <c r="G17" s="4"/>
      <c r="H17" s="4"/>
    </row>
    <row r="18" spans="1:8" s="11" customFormat="1" ht="18">
      <c r="A18" s="12" t="s">
        <v>21</v>
      </c>
      <c r="B18" s="13">
        <f>'[12]New Format'!$B$49/100</f>
        <v>94.74253533999963</v>
      </c>
      <c r="C18" s="13">
        <f>'[12]New Format'!$B$50/100</f>
        <v>87.23883606999998</v>
      </c>
      <c r="D18" s="9">
        <f>'[12]New Format'!$C$49/100</f>
        <v>701.4763462709991</v>
      </c>
      <c r="E18" s="9">
        <f>'[12]New Format'!$C$50/100</f>
        <v>572.2155999359999</v>
      </c>
      <c r="F18" s="10">
        <f t="shared" si="0"/>
        <v>22.58951806791995</v>
      </c>
      <c r="G18" s="4"/>
      <c r="H18" s="4"/>
    </row>
    <row r="19" spans="1:8" s="11" customFormat="1" ht="18">
      <c r="A19" s="12" t="s">
        <v>22</v>
      </c>
      <c r="B19" s="13">
        <f>'[13]New Format'!$B$49/100</f>
        <v>1.9177569639999998</v>
      </c>
      <c r="C19" s="13">
        <f>'[13]New Format'!$B$50/100</f>
        <v>1.952007803</v>
      </c>
      <c r="D19" s="9">
        <f>'[13]New Format'!$C$49/100</f>
        <v>12.584667850999999</v>
      </c>
      <c r="E19" s="9">
        <f>'[13]New Format'!$C$50/100</f>
        <v>10.183770251999999</v>
      </c>
      <c r="F19" s="10">
        <f t="shared" si="0"/>
        <v>23.57572431024243</v>
      </c>
      <c r="G19" s="4"/>
      <c r="H19" s="4"/>
    </row>
    <row r="20" spans="1:8" s="11" customFormat="1" ht="18">
      <c r="A20" s="12" t="s">
        <v>23</v>
      </c>
      <c r="B20" s="13">
        <f>'[14]New Format'!$B$49/100</f>
        <v>88.17698542569002</v>
      </c>
      <c r="C20" s="13">
        <f>'[14]New Format'!$B$50/100</f>
        <v>57.699700000000014</v>
      </c>
      <c r="D20" s="9">
        <f>'[14]New Format'!$C$49/100</f>
        <v>540.9295423830603</v>
      </c>
      <c r="E20" s="9">
        <f>'[14]New Format'!$C$50/100</f>
        <v>295.85723287900004</v>
      </c>
      <c r="F20" s="10">
        <f t="shared" si="0"/>
        <v>82.8346520783861</v>
      </c>
      <c r="G20" s="4"/>
      <c r="H20" s="4"/>
    </row>
    <row r="21" spans="1:8" s="11" customFormat="1" ht="18">
      <c r="A21" s="12" t="s">
        <v>24</v>
      </c>
      <c r="B21" s="13">
        <f>'[15]Sept'!$B$48/100</f>
        <v>18.851289211039887</v>
      </c>
      <c r="C21" s="13">
        <f>'[15]Sept'!$B$49/100</f>
        <v>10.166350961078106</v>
      </c>
      <c r="D21" s="9">
        <f>'[15]Sept'!$C$48/100</f>
        <v>120.43798980787858</v>
      </c>
      <c r="E21" s="9">
        <f>'[15]Sept'!$C$49/100</f>
        <v>79.2500892009045</v>
      </c>
      <c r="F21" s="10">
        <f t="shared" si="0"/>
        <v>51.97205583271949</v>
      </c>
      <c r="G21" s="4"/>
      <c r="H21" s="4"/>
    </row>
    <row r="22" spans="1:8" s="11" customFormat="1" ht="18">
      <c r="A22" s="8" t="s">
        <v>25</v>
      </c>
      <c r="B22" s="9">
        <f>'[16]New Format'!$B$49/100</f>
        <v>33.2671454</v>
      </c>
      <c r="C22" s="14" t="s">
        <v>26</v>
      </c>
      <c r="D22" s="9">
        <f>'[16]New Format'!$C$49/100</f>
        <v>165.74232341200002</v>
      </c>
      <c r="E22" s="14" t="s">
        <v>26</v>
      </c>
      <c r="F22" s="14" t="s">
        <v>26</v>
      </c>
      <c r="G22" s="4"/>
      <c r="H22" s="4"/>
    </row>
    <row r="23" spans="1:8" s="11" customFormat="1" ht="18">
      <c r="A23" s="8" t="s">
        <v>27</v>
      </c>
      <c r="B23" s="9">
        <f>'[17]New Format'!$B$49/100</f>
        <v>7.917891538</v>
      </c>
      <c r="C23" s="14" t="s">
        <v>26</v>
      </c>
      <c r="D23" s="9">
        <f>'[17]New Format'!$C$49/100</f>
        <v>39.253390422</v>
      </c>
      <c r="E23" s="14" t="s">
        <v>26</v>
      </c>
      <c r="F23" s="14" t="s">
        <v>26</v>
      </c>
      <c r="G23" s="4"/>
      <c r="H23" s="4"/>
    </row>
    <row r="24" spans="1:8" s="11" customFormat="1" ht="18">
      <c r="A24" s="12" t="s">
        <v>28</v>
      </c>
      <c r="B24" s="13">
        <f>'[18]New Format'!$B$49/100</f>
        <v>110.42530000000002</v>
      </c>
      <c r="C24" s="13">
        <f>'[18]New Format'!$B$50/100</f>
        <v>88.91760000000001</v>
      </c>
      <c r="D24" s="15">
        <f>'[18]New Format'!$C$49/100</f>
        <v>478.2903</v>
      </c>
      <c r="E24" s="9">
        <f>'[18]New Format'!$C$50/100</f>
        <v>399.75839999999994</v>
      </c>
      <c r="F24" s="10">
        <f t="shared" si="0"/>
        <v>19.644840483652146</v>
      </c>
      <c r="G24" s="4"/>
      <c r="H24" s="4"/>
    </row>
    <row r="25" spans="1:8" s="11" customFormat="1" ht="18">
      <c r="A25" s="12" t="s">
        <v>29</v>
      </c>
      <c r="B25" s="13">
        <f>'[19]New Format'!$B$49/100</f>
        <v>43.65830299059997</v>
      </c>
      <c r="C25" s="13">
        <f>'[19]New Format'!$B$50/100</f>
        <v>35.217149561</v>
      </c>
      <c r="D25" s="9">
        <f>'[19]New Format'!$C$49/100</f>
        <v>233.65207475659994</v>
      </c>
      <c r="E25" s="9">
        <f>'[19]New Format'!$C$50/100</f>
        <v>214.027513167</v>
      </c>
      <c r="F25" s="10">
        <f t="shared" si="0"/>
        <v>9.169177036733322</v>
      </c>
      <c r="G25" s="4"/>
      <c r="H25" s="4"/>
    </row>
    <row r="26" spans="1:8" s="11" customFormat="1" ht="18">
      <c r="A26" s="12" t="s">
        <v>30</v>
      </c>
      <c r="B26" s="13">
        <f>'[20]Monthly premium Data'!$B$51/100</f>
        <v>24.695667222001934</v>
      </c>
      <c r="C26" s="13">
        <f>'[20]Monthly premium Data'!$B$52/100</f>
        <v>13.851214053</v>
      </c>
      <c r="D26" s="9">
        <f>'[20]Monthly premium Data'!$C$51/100</f>
        <v>130.4677447950029</v>
      </c>
      <c r="E26" s="9">
        <f>'[20]Monthly premium Data'!$C$52/100</f>
        <v>77.21439815299999</v>
      </c>
      <c r="F26" s="10">
        <f t="shared" si="0"/>
        <v>68.96815608985467</v>
      </c>
      <c r="G26" s="4"/>
      <c r="H26" s="4"/>
    </row>
    <row r="27" spans="1:8" s="11" customFormat="1" ht="18">
      <c r="A27" s="8" t="s">
        <v>31</v>
      </c>
      <c r="B27" s="9">
        <f>'[21]New Format'!$B$49/100</f>
        <v>8.1337</v>
      </c>
      <c r="C27" s="13">
        <f>'[21]New Format'!$B$50/100</f>
        <v>1.3346</v>
      </c>
      <c r="D27" s="13">
        <f>'[21]New Format'!$C$49/100</f>
        <v>78.1864</v>
      </c>
      <c r="E27" s="13">
        <f>'[21]New Format'!$C$50/100</f>
        <v>10.441099999999999</v>
      </c>
      <c r="F27" s="10">
        <f>(D27-E27)/E27*100</f>
        <v>648.8329773682851</v>
      </c>
      <c r="G27" s="4"/>
      <c r="H27" s="4"/>
    </row>
    <row r="28" spans="1:8" s="11" customFormat="1" ht="18">
      <c r="A28" s="16" t="s">
        <v>32</v>
      </c>
      <c r="B28" s="13">
        <f>'[22]SNAP-SEPT'!$Q$8/100</f>
        <v>874.04019</v>
      </c>
      <c r="C28" s="13">
        <f>'[22]SNAP-SEPT'!$Q$9/100</f>
        <v>756.7581</v>
      </c>
      <c r="D28" s="13">
        <f>'[22]SNAP-SEPT'!$AF$8/100</f>
        <v>5729.040899999998</v>
      </c>
      <c r="E28" s="13">
        <f>'[22]SNAP-SEPT'!$AF$9/100</f>
        <v>5100.187700000001</v>
      </c>
      <c r="F28" s="10">
        <f t="shared" si="0"/>
        <v>12.330001109566942</v>
      </c>
      <c r="G28" s="4"/>
      <c r="H28" s="4"/>
    </row>
    <row r="29" spans="1:8" s="11" customFormat="1" ht="18">
      <c r="A29" s="16" t="s">
        <v>33</v>
      </c>
      <c r="B29" s="13">
        <f>'[23]Sept''13'!$B$48/100</f>
        <v>833.3898000000002</v>
      </c>
      <c r="C29" s="13">
        <f>'[23]Sept''13'!$B$49/100</f>
        <v>741.3898999999999</v>
      </c>
      <c r="D29" s="9">
        <f>'[23]Sept''13'!$C$48/100</f>
        <v>4778.700000000001</v>
      </c>
      <c r="E29" s="9">
        <f>'[23]Sept''13'!$C$49/100</f>
        <v>4354.98</v>
      </c>
      <c r="F29" s="10">
        <f t="shared" si="0"/>
        <v>9.729550996789909</v>
      </c>
      <c r="G29" s="4"/>
      <c r="H29" s="4"/>
    </row>
    <row r="30" spans="1:8" s="11" customFormat="1" ht="18">
      <c r="A30" s="16" t="s">
        <v>34</v>
      </c>
      <c r="B30" s="13">
        <v>752.88</v>
      </c>
      <c r="C30" s="13">
        <v>740.99</v>
      </c>
      <c r="D30" s="13">
        <v>5100.15</v>
      </c>
      <c r="E30" s="13">
        <v>4763.31</v>
      </c>
      <c r="F30" s="10">
        <f t="shared" si="0"/>
        <v>7.071553184655191</v>
      </c>
      <c r="G30" s="4"/>
      <c r="H30" s="4"/>
    </row>
    <row r="31" spans="1:8" s="11" customFormat="1" ht="18">
      <c r="A31" s="16" t="s">
        <v>35</v>
      </c>
      <c r="B31" s="13">
        <f>'[24]Sheet1'!$B$52/100</f>
        <v>607.2729999999999</v>
      </c>
      <c r="C31" s="13">
        <f>'[24]Sheet1'!$B$53/100</f>
        <v>539.0283000000001</v>
      </c>
      <c r="D31" s="13">
        <f>'[24]Sheet1'!$C$52/100</f>
        <v>3686.7471</v>
      </c>
      <c r="E31" s="13">
        <f>'[24]Sheet1'!$C$53/100</f>
        <v>3299.1854000000003</v>
      </c>
      <c r="F31" s="10">
        <f t="shared" si="0"/>
        <v>11.747193716364036</v>
      </c>
      <c r="G31" s="4"/>
      <c r="H31" s="4"/>
    </row>
    <row r="32" spans="1:8" s="11" customFormat="1" ht="18">
      <c r="A32" s="8" t="s">
        <v>36</v>
      </c>
      <c r="B32" s="9">
        <f>'[25]New Format'!$B$49/100</f>
        <v>116.6743</v>
      </c>
      <c r="C32" s="9">
        <f>'[25]New Format'!$B$50/100</f>
        <v>102.8434</v>
      </c>
      <c r="D32" s="9">
        <f>'[25]New Format'!$C$49/100</f>
        <v>600.5865</v>
      </c>
      <c r="E32" s="9">
        <f>'[25]New Format'!$C$50/100</f>
        <v>541.2244999999999</v>
      </c>
      <c r="F32" s="10">
        <f t="shared" si="0"/>
        <v>10.968091799244139</v>
      </c>
      <c r="G32" s="4"/>
      <c r="H32" s="4"/>
    </row>
    <row r="33" spans="1:8" s="11" customFormat="1" ht="18">
      <c r="A33" s="8" t="s">
        <v>37</v>
      </c>
      <c r="B33" s="9">
        <f>'[26]Sep''13'!$C$11/100</f>
        <v>495.7185</v>
      </c>
      <c r="C33" s="9">
        <f>'[26]Sep''13'!$C$12/100</f>
        <v>722.4546</v>
      </c>
      <c r="D33" s="9">
        <f>'[26]Sep''13'!$D$11/100</f>
        <v>2005.9313</v>
      </c>
      <c r="E33" s="9">
        <f>'[26]Sep''13'!$D$12/100</f>
        <v>1816.4068</v>
      </c>
      <c r="F33" s="10">
        <f t="shared" si="0"/>
        <v>10.434033829866745</v>
      </c>
      <c r="G33" s="4"/>
      <c r="H33" s="4"/>
    </row>
    <row r="34" spans="1:7" s="11" customFormat="1" ht="18">
      <c r="A34" s="17" t="s">
        <v>38</v>
      </c>
      <c r="B34" s="18">
        <f>SUM(B7:B27)</f>
        <v>2728.490267860626</v>
      </c>
      <c r="C34" s="18">
        <f>SUM(C7:C27)</f>
        <v>2464.0300569833917</v>
      </c>
      <c r="D34" s="18">
        <f>SUM(D7:D27)</f>
        <v>16817.0715040519</v>
      </c>
      <c r="E34" s="18">
        <f>SUM(E7:E27)</f>
        <v>14015.1905928661</v>
      </c>
      <c r="F34" s="19">
        <f t="shared" si="0"/>
        <v>19.991743191933402</v>
      </c>
      <c r="G34" s="4"/>
    </row>
    <row r="35" spans="1:7" s="11" customFormat="1" ht="18">
      <c r="A35" s="17" t="s">
        <v>39</v>
      </c>
      <c r="B35" s="18">
        <f>SUM(B28:B33)</f>
        <v>3679.97579</v>
      </c>
      <c r="C35" s="18">
        <f>SUM(C28:C33)</f>
        <v>3603.4643</v>
      </c>
      <c r="D35" s="18">
        <f>SUM(D28:D33)</f>
        <v>21901.1558</v>
      </c>
      <c r="E35" s="18">
        <f>SUM(E28:E33)</f>
        <v>19875.294400000006</v>
      </c>
      <c r="F35" s="19">
        <f t="shared" si="0"/>
        <v>10.192862350758405</v>
      </c>
      <c r="G35" s="4"/>
    </row>
    <row r="36" spans="1:6" ht="19.5" customHeight="1">
      <c r="A36" s="17" t="s">
        <v>40</v>
      </c>
      <c r="B36" s="18">
        <f>+B34+B35</f>
        <v>6408.466057860625</v>
      </c>
      <c r="C36" s="18">
        <f>+C34+C35</f>
        <v>6067.494356983392</v>
      </c>
      <c r="D36" s="18">
        <f>+D34+D35</f>
        <v>38718.2273040519</v>
      </c>
      <c r="E36" s="18">
        <f>+E34+E35</f>
        <v>33890.484992866106</v>
      </c>
      <c r="F36" s="19">
        <f>(D36-E36)/E36*100</f>
        <v>14.245126064740665</v>
      </c>
    </row>
    <row r="37" spans="1:6" ht="18">
      <c r="A37" s="20"/>
      <c r="B37" s="21"/>
      <c r="C37" s="21"/>
      <c r="D37" s="21"/>
      <c r="E37" s="21"/>
      <c r="F37" s="22"/>
    </row>
    <row r="38" spans="1:6" ht="12.75" customHeight="1">
      <c r="A38" s="24" t="s">
        <v>41</v>
      </c>
      <c r="B38" s="24"/>
      <c r="C38" s="24"/>
      <c r="D38" s="24"/>
      <c r="E38" s="24"/>
      <c r="F38" s="24"/>
    </row>
    <row r="39" spans="1:6" ht="15">
      <c r="A39" s="24" t="s">
        <v>42</v>
      </c>
      <c r="B39" s="24"/>
      <c r="C39" s="24"/>
      <c r="D39" s="24"/>
      <c r="E39" s="24"/>
      <c r="F39" s="24"/>
    </row>
    <row r="40" ht="12.75">
      <c r="D40" s="23"/>
    </row>
    <row r="41" spans="4:5" ht="12.75">
      <c r="D41" s="23"/>
      <c r="E41" s="23"/>
    </row>
    <row r="43" spans="2:3" ht="12.75">
      <c r="B43" s="23"/>
      <c r="C43" s="23"/>
    </row>
    <row r="44" ht="12.75">
      <c r="B44" s="23"/>
    </row>
    <row r="45" ht="12.75">
      <c r="B45" s="23"/>
    </row>
  </sheetData>
  <sheetProtection/>
  <mergeCells count="9">
    <mergeCell ref="A38:F38"/>
    <mergeCell ref="A39:F39"/>
    <mergeCell ref="A1:F1"/>
    <mergeCell ref="A2:F2"/>
    <mergeCell ref="A3:F3"/>
    <mergeCell ref="A5:A6"/>
    <mergeCell ref="B5:C5"/>
    <mergeCell ref="D5:E5"/>
    <mergeCell ref="F5:F6"/>
  </mergeCells>
  <printOptions horizontalCentered="1" verticalCentered="1"/>
  <pageMargins left="0.29" right="0.23" top="0.511811023622047" bottom="0.511811023622047" header="0.511811023622047" footer="0.511811023622047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3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2013-11-21T11:16:37Z</dcterms:modified>
  <cp:category/>
  <cp:version/>
  <cp:contentType/>
  <cp:contentStatus/>
</cp:coreProperties>
</file>