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-2014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0" hidden="1">'02-2014'!$A$6:$H$37</definedName>
    <definedName name="_xlnm.Print_Area" localSheetId="0">'02-2014'!$A$1:$F$41</definedName>
  </definedNames>
  <calcPr fullCalcOnLoad="1"/>
</workbook>
</file>

<file path=xl/sharedStrings.xml><?xml version="1.0" encoding="utf-8"?>
<sst xmlns="http://schemas.openxmlformats.org/spreadsheetml/2006/main" count="48" uniqueCount="42">
  <si>
    <t>INSURANCE REGULATORY AND DEVELOPMENT AUTHORITY</t>
  </si>
  <si>
    <t>FLASH FIGURES -- NON LIFE INSURERS</t>
  </si>
  <si>
    <t>(` in Crores)</t>
  </si>
  <si>
    <t>INSURER</t>
  </si>
  <si>
    <t>FEBRUARY</t>
  </si>
  <si>
    <t>GROWTH OVER THE CORRESPONDING PERIOD OF PREVIOUS YEAR (%)</t>
  </si>
  <si>
    <t>2013-14</t>
  </si>
  <si>
    <t>2012-13*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</si>
  <si>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</si>
  <si>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</si>
  <si>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</si>
  <si>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</si>
  <si>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</si>
  <si>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</si>
  <si>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</si>
  <si>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 xml:space="preserve">Cholamandalam </t>
  </si>
  <si>
    <t>Future Generali</t>
  </si>
  <si>
    <t xml:space="preserve">Universal Sompo </t>
  </si>
  <si>
    <t xml:space="preserve">Shriram General </t>
  </si>
  <si>
    <t xml:space="preserve">Bharti AXA General </t>
  </si>
  <si>
    <t>Raheja QBE</t>
  </si>
  <si>
    <t>SBI General</t>
  </si>
  <si>
    <t>L&amp;T General</t>
  </si>
  <si>
    <t>Magma HDI</t>
  </si>
  <si>
    <t>Liberty</t>
  </si>
  <si>
    <t>NA</t>
  </si>
  <si>
    <t>Star Health &amp; Allied Insurance</t>
  </si>
  <si>
    <t>Apollo MUNICH</t>
  </si>
  <si>
    <t>Max BUPA</t>
  </si>
  <si>
    <t>Religare</t>
  </si>
  <si>
    <t>Cigna TTK</t>
  </si>
  <si>
    <t>New India</t>
  </si>
  <si>
    <t>National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</si>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</sst>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Rupee Foradian"/>
      <family val="2"/>
    </font>
    <font>
      <sz val="10"/>
      <name val="Trebuchet MS"/>
      <family val="2"/>
    </font>
    <font>
      <b/>
      <sz val="10"/>
      <name val="Rupee Foradian"/>
      <family val="2"/>
    </font>
    <font>
      <sz val="12"/>
      <name val="Trebuchet MS"/>
      <family val="2"/>
    </font>
    <font>
      <sz val="11"/>
      <color indexed="8"/>
      <name val="Arial"/>
      <family val="2"/>
    </font>
    <font>
      <b/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>
      <alignment vertical="center"/>
      <protection/>
    </xf>
    <xf numFmtId="2" fontId="4" fillId="33" borderId="0" xfId="57" applyNumberFormat="1" applyFont="1" applyFill="1" applyAlignment="1">
      <alignment vertical="center"/>
      <protection/>
    </xf>
    <xf numFmtId="0" fontId="2" fillId="0" borderId="0" xfId="57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right" vertical="center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>
      <alignment/>
      <protection/>
    </xf>
    <xf numFmtId="43" fontId="7" fillId="0" borderId="10" xfId="44" applyFont="1" applyFill="1" applyBorder="1" applyAlignment="1">
      <alignment/>
    </xf>
    <xf numFmtId="2" fontId="7" fillId="0" borderId="10" xfId="45" applyNumberFormat="1" applyFont="1" applyFill="1" applyBorder="1" applyAlignment="1">
      <alignment vertical="center"/>
    </xf>
    <xf numFmtId="0" fontId="2" fillId="0" borderId="0" xfId="57" applyBorder="1">
      <alignment/>
      <protection/>
    </xf>
    <xf numFmtId="0" fontId="5" fillId="0" borderId="10" xfId="57" applyFont="1" applyFill="1" applyBorder="1">
      <alignment/>
      <protection/>
    </xf>
    <xf numFmtId="43" fontId="7" fillId="0" borderId="10" xfId="44" applyFont="1" applyBorder="1" applyAlignment="1">
      <alignment/>
    </xf>
    <xf numFmtId="2" fontId="7" fillId="0" borderId="10" xfId="45" applyNumberFormat="1" applyFont="1" applyFill="1" applyBorder="1" applyAlignment="1">
      <alignment horizontal="center" vertical="center"/>
    </xf>
    <xf numFmtId="43" fontId="43" fillId="0" borderId="0" xfId="44" applyFont="1" applyAlignment="1">
      <alignment/>
    </xf>
    <xf numFmtId="0" fontId="3" fillId="0" borderId="10" xfId="57" applyFont="1" applyBorder="1">
      <alignment/>
      <protection/>
    </xf>
    <xf numFmtId="2" fontId="3" fillId="0" borderId="10" xfId="45" applyNumberFormat="1" applyFont="1" applyFill="1" applyBorder="1" applyAlignment="1">
      <alignment vertical="center"/>
    </xf>
    <xf numFmtId="43" fontId="9" fillId="0" borderId="10" xfId="44" applyFont="1" applyFill="1" applyBorder="1" applyAlignment="1">
      <alignment horizontal="right" vertical="center"/>
    </xf>
    <xf numFmtId="2" fontId="9" fillId="0" borderId="10" xfId="45" applyNumberFormat="1" applyFont="1" applyFill="1" applyBorder="1" applyAlignment="1">
      <alignment vertical="center"/>
    </xf>
    <xf numFmtId="2" fontId="5" fillId="0" borderId="0" xfId="45" applyNumberFormat="1" applyFont="1" applyFill="1" applyBorder="1" applyAlignment="1">
      <alignment vertical="top" wrapText="1"/>
    </xf>
    <xf numFmtId="2" fontId="7" fillId="0" borderId="0" xfId="45" applyNumberFormat="1" applyFont="1" applyFill="1" applyBorder="1" applyAlignment="1">
      <alignment/>
    </xf>
    <xf numFmtId="2" fontId="7" fillId="0" borderId="0" xfId="45" applyNumberFormat="1" applyFont="1" applyFill="1" applyBorder="1" applyAlignment="1">
      <alignment vertical="center"/>
    </xf>
    <xf numFmtId="2" fontId="2" fillId="0" borderId="0" xfId="57" applyNumberFormat="1">
      <alignment/>
      <protection/>
    </xf>
    <xf numFmtId="2" fontId="3" fillId="0" borderId="0" xfId="45" applyNumberFormat="1" applyFont="1" applyFill="1" applyBorder="1" applyAlignment="1">
      <alignment vertical="top" wrapText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 quotePrefix="1">
      <alignment horizontal="center" vertical="center"/>
      <protection/>
    </xf>
    <xf numFmtId="0" fontId="3" fillId="0" borderId="0" xfId="57" applyFont="1" applyAlignment="1" quotePrefix="1">
      <alignment horizont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0" xfId="57" applyFont="1" applyBorder="1" applyAlignment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17</xdr:col>
      <xdr:colOff>161925</xdr:colOff>
      <xdr:row>46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905000"/>
          <a:ext cx="8696325" cy="692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oyal_BD_Feb_%20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ata\Universal_BD_Feb_%202014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ata\Shriram_BD_Feb_%20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ta\Bharti_BD_Feb_%20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aheja_BD_Feb_%20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ta\SBI_BD_Feb_%202014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ata\LnT_BD_Feb_%202014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gma_BD_Feb_%202014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ata\Liberty_BD_Feb_%20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ata\Star_BD_Feb_%2020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ata\Apollo_BD_Feb_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TataAig_BD_Feb_%202014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xBupa_BD_Feb_%202014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gare_BD_Feb_%20201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ata\Cigna_BD_Feb_%20201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ata\NewIndia_BD_Feb_%202014_Flash%20Figure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ata\National_BD_Feb_%202014_Flash%20Figure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ata\ECGC_BD_Feb_%20201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Data\AIC_BD_Feb_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ance_BD_Feb_%2020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Iffco_BD_Feb_%2020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ICICI_BD_Feb_%20201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a\Bajaj_BD_Feb_%20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ta\HDFCErgo_BD_Feb_%20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ta\Chola_BD_Feb_%20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ta\Future_BD_Feb_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10297.010366849421</v>
          </cell>
          <cell r="C49">
            <v>131678.4069405251</v>
          </cell>
        </row>
        <row r="50">
          <cell r="B50">
            <v>13002.655797858615</v>
          </cell>
          <cell r="C50">
            <v>140729.6421377394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feb 2014"/>
    </sheetNames>
    <sheetDataSet>
      <sheetData sheetId="0">
        <row r="49">
          <cell r="B49">
            <v>4191.391737799999</v>
          </cell>
          <cell r="C49">
            <v>46885.44879129999</v>
          </cell>
        </row>
        <row r="50">
          <cell r="B50">
            <v>4397.0931948</v>
          </cell>
          <cell r="C50">
            <v>46379.6249079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12489.526279999998</v>
          </cell>
          <cell r="C49">
            <v>135998.23817</v>
          </cell>
        </row>
        <row r="50">
          <cell r="B50">
            <v>13925.48838</v>
          </cell>
          <cell r="C50">
            <v>136995.91195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10291.845201399998</v>
          </cell>
          <cell r="C49">
            <v>128647.18178489995</v>
          </cell>
        </row>
        <row r="50">
          <cell r="B50">
            <v>10122.328105999994</v>
          </cell>
          <cell r="C50">
            <v>109871.1771285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168.74879549999997</v>
          </cell>
          <cell r="C49">
            <v>2167.1769804</v>
          </cell>
        </row>
        <row r="50">
          <cell r="B50">
            <v>197.13663780000002</v>
          </cell>
          <cell r="C50">
            <v>1951.0211654000002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10402.974993644999</v>
          </cell>
          <cell r="C49">
            <v>104081.666416569</v>
          </cell>
        </row>
        <row r="50">
          <cell r="B50">
            <v>7929.459999999999</v>
          </cell>
          <cell r="C50">
            <v>65317.068356200005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7">
          <cell r="B47">
            <v>2139.9728794003445</v>
          </cell>
          <cell r="C47">
            <v>22100.675134624165</v>
          </cell>
        </row>
        <row r="48">
          <cell r="B48">
            <v>1561.5635745595364</v>
          </cell>
          <cell r="C48">
            <v>14569.068127075117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4010.9463014</v>
          </cell>
          <cell r="C49">
            <v>37712.51955641385</v>
          </cell>
        </row>
        <row r="50">
          <cell r="B50">
            <v>1775.975</v>
          </cell>
          <cell r="C50">
            <v>6674.833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1513.6899482000001</v>
          </cell>
          <cell r="C49">
            <v>10764.5025702</v>
          </cell>
        </row>
        <row r="50">
          <cell r="B50">
            <v>85.31477339999999</v>
          </cell>
          <cell r="C50">
            <v>85.9463605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10323.859999999999</v>
          </cell>
          <cell r="C49">
            <v>94455.89999999998</v>
          </cell>
        </row>
        <row r="50">
          <cell r="B50">
            <v>7629.1900000000005</v>
          </cell>
          <cell r="C50">
            <v>74039.18000000001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5903.384112899995</v>
          </cell>
          <cell r="C49">
            <v>59859.900629284995</v>
          </cell>
        </row>
        <row r="50">
          <cell r="B50">
            <v>7959.169926520601</v>
          </cell>
          <cell r="C50">
            <v>54764.15709158621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17992.27855589996</v>
          </cell>
          <cell r="C49">
            <v>213976.2723581997</v>
          </cell>
        </row>
        <row r="50">
          <cell r="B50">
            <v>16987.192579700015</v>
          </cell>
          <cell r="C50">
            <v>190329.4261792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emium Data"/>
      <sheetName val="21.Business -Gross &amp; RI Accepte"/>
    </sheetNames>
    <sheetDataSet>
      <sheetData sheetId="0">
        <row r="51">
          <cell r="B51">
            <v>2761.28</v>
          </cell>
          <cell r="C51">
            <v>26656.872327400288</v>
          </cell>
        </row>
        <row r="52">
          <cell r="B52">
            <v>1871.76405</v>
          </cell>
          <cell r="C52">
            <v>17520.89977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1607.5230419000377</v>
          </cell>
          <cell r="C49">
            <v>14075.775780200038</v>
          </cell>
        </row>
        <row r="50">
          <cell r="B50">
            <v>587.6108651999982</v>
          </cell>
          <cell r="C50">
            <v>3299.829435199998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4.34</v>
          </cell>
          <cell r="C49">
            <v>4.34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NAP-FEB"/>
    </sheetNames>
    <sheetDataSet>
      <sheetData sheetId="0">
        <row r="8">
          <cell r="Q8">
            <v>90053.09800000001</v>
          </cell>
          <cell r="AF8">
            <v>1030009.2379999999</v>
          </cell>
        </row>
        <row r="9">
          <cell r="Q9">
            <v>77659.66</v>
          </cell>
          <cell r="AF9">
            <v>895648.1500000001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4">
          <cell r="C64">
            <v>778.3800000000001</v>
          </cell>
          <cell r="D64">
            <v>758.77</v>
          </cell>
          <cell r="G64">
            <v>9288.380000000001</v>
          </cell>
          <cell r="H64">
            <v>8083.94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11359.59</v>
          </cell>
          <cell r="C49">
            <v>114320.85</v>
          </cell>
        </row>
        <row r="50">
          <cell r="B50">
            <v>10153.04</v>
          </cell>
          <cell r="C50">
            <v>102478.4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eb'14"/>
    </sheetNames>
    <sheetDataSet>
      <sheetData sheetId="0">
        <row r="11">
          <cell r="C11">
            <v>36900.94</v>
          </cell>
          <cell r="D11">
            <v>312584.31</v>
          </cell>
        </row>
        <row r="12">
          <cell r="C12">
            <v>47716.68</v>
          </cell>
          <cell r="D12">
            <v>300868.15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 Mail"/>
    </sheetNames>
    <sheetDataSet>
      <sheetData sheetId="0">
        <row r="49">
          <cell r="B49">
            <v>18011.721485198002</v>
          </cell>
          <cell r="C49">
            <v>222382.5888338914</v>
          </cell>
        </row>
        <row r="50">
          <cell r="B50">
            <v>15505.722915904</v>
          </cell>
          <cell r="C50">
            <v>185326.28185316036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20408.9585961</v>
          </cell>
          <cell r="C49">
            <v>259181.26390820005</v>
          </cell>
        </row>
        <row r="50">
          <cell r="B50">
            <v>21433.2309197</v>
          </cell>
          <cell r="C50">
            <v>232943.93532370002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51717.93752781902</v>
          </cell>
          <cell r="C49">
            <v>629859.2762148674</v>
          </cell>
        </row>
        <row r="50">
          <cell r="B50">
            <v>49641.1648061617</v>
          </cell>
          <cell r="C50">
            <v>565526.8018247511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33551.67198</v>
          </cell>
          <cell r="C49">
            <v>402953.51711</v>
          </cell>
        </row>
        <row r="50">
          <cell r="B50">
            <v>31692.60463</v>
          </cell>
          <cell r="C50">
            <v>352823.80663999997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26108.354354510033</v>
          </cell>
          <cell r="C49">
            <v>257088.22340312117</v>
          </cell>
        </row>
        <row r="50">
          <cell r="B50">
            <v>20360.767380503108</v>
          </cell>
          <cell r="C50">
            <v>220176.90465003325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BF"/>
    </sheetNames>
    <sheetDataSet>
      <sheetData sheetId="0">
        <row r="49">
          <cell r="C49">
            <v>13673.66701283751</v>
          </cell>
          <cell r="D49">
            <v>160569.1811505958</v>
          </cell>
        </row>
        <row r="50">
          <cell r="C50">
            <v>12974.714439749974</v>
          </cell>
          <cell r="D50">
            <v>145917.71750284857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FEBRUARY'14"/>
    </sheetNames>
    <sheetDataSet>
      <sheetData sheetId="0">
        <row r="49">
          <cell r="B49">
            <v>9576.623447299999</v>
          </cell>
          <cell r="C49">
            <v>115246.27455140001</v>
          </cell>
        </row>
        <row r="50">
          <cell r="B50">
            <v>7718.6183222</v>
          </cell>
          <cell r="C50">
            <v>100360.58578780002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pane xSplit="1" ySplit="6" topLeftCell="B7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A3" sqref="A3:F3"/>
    </sheetView>
  </sheetViews>
  <sheetFormatPr defaultColWidth="9.140625" defaultRowHeight="15"/>
  <cols>
    <col min="1" max="1" width="29.7109375" style="4" customWidth="1"/>
    <col min="2" max="2" width="12.57421875" style="4" customWidth="1"/>
    <col min="3" max="3" width="12.421875" style="4" bestFit="1" customWidth="1"/>
    <col min="4" max="5" width="13.8515625" style="4" bestFit="1" customWidth="1"/>
    <col min="6" max="6" width="21.140625" style="4" customWidth="1"/>
    <col min="7" max="8" width="9.140625" style="4" customWidth="1"/>
    <col min="9" max="9" width="10.57421875" style="4" customWidth="1"/>
    <col min="10" max="16384" width="9.140625" style="4" customWidth="1"/>
  </cols>
  <sheetData>
    <row r="1" spans="1:8" s="2" customFormat="1" ht="15.75" customHeight="1">
      <c r="A1" s="25" t="s">
        <v>0</v>
      </c>
      <c r="B1" s="25"/>
      <c r="C1" s="25"/>
      <c r="D1" s="25"/>
      <c r="E1" s="25"/>
      <c r="F1" s="25"/>
      <c r="G1" s="1"/>
      <c r="H1" s="1"/>
    </row>
    <row r="2" spans="1:8" s="2" customFormat="1" ht="15.75" customHeight="1">
      <c r="A2" s="26" t="s">
        <v>1</v>
      </c>
      <c r="B2" s="26"/>
      <c r="C2" s="26"/>
      <c r="D2" s="26"/>
      <c r="E2" s="26"/>
      <c r="F2" s="26"/>
      <c r="G2" s="3"/>
      <c r="H2" s="1"/>
    </row>
    <row r="3" spans="1:6" ht="15" customHeight="1">
      <c r="A3" s="27" t="str">
        <f>"GROSS DIRECT PREMIUM UNDERWRITTEN FOR AND UPTO THE MONTH  OF "&amp;B5&amp;", 2014"</f>
        <v>GROSS DIRECT PREMIUM UNDERWRITTEN FOR AND UPTO THE MONTH  OF FEBRUARY, 2014</v>
      </c>
      <c r="B3" s="27"/>
      <c r="C3" s="27"/>
      <c r="D3" s="27"/>
      <c r="E3" s="27"/>
      <c r="F3" s="27"/>
    </row>
    <row r="4" spans="1:5" ht="15">
      <c r="A4" s="5"/>
      <c r="B4" s="5"/>
      <c r="C4" s="6" t="s">
        <v>2</v>
      </c>
      <c r="D4" s="5"/>
      <c r="E4" s="6" t="s">
        <v>2</v>
      </c>
    </row>
    <row r="5" spans="1:6" ht="37.5" customHeight="1">
      <c r="A5" s="28" t="s">
        <v>3</v>
      </c>
      <c r="B5" s="29" t="s">
        <v>4</v>
      </c>
      <c r="C5" s="30"/>
      <c r="D5" s="31" t="str">
        <f>"APRIL- "&amp;B5</f>
        <v>APRIL- FEBRUARY</v>
      </c>
      <c r="E5" s="32"/>
      <c r="F5" s="33" t="s">
        <v>5</v>
      </c>
    </row>
    <row r="6" spans="1:6" ht="26.25" customHeight="1">
      <c r="A6" s="28"/>
      <c r="B6" s="7" t="s">
        <v>6</v>
      </c>
      <c r="C6" s="7" t="s">
        <v>7</v>
      </c>
      <c r="D6" s="7" t="s">
        <v>6</v>
      </c>
      <c r="E6" s="7" t="s">
        <v>7</v>
      </c>
      <c r="F6" s="33"/>
    </row>
    <row r="7" spans="1:6" ht="18">
      <c r="A7" s="8" t="s">
        <v>8</v>
      </c>
      <c r="B7" s="9">
        <f>'[1]New Format'!$B$49/100</f>
        <v>102.97010366849422</v>
      </c>
      <c r="C7" s="9">
        <f>'[1]New Format'!$B$50/100</f>
        <v>130.02655797858614</v>
      </c>
      <c r="D7" s="9">
        <f>'[1]New Format'!$C$49/100</f>
        <v>1316.784069405251</v>
      </c>
      <c r="E7" s="9">
        <f>'[1]New Format'!$C$50/100</f>
        <v>1407.296421377394</v>
      </c>
      <c r="F7" s="10">
        <f>(D7-E7)/E7*100</f>
        <v>-6.431647988101448</v>
      </c>
    </row>
    <row r="8" spans="1:8" s="11" customFormat="1" ht="18">
      <c r="A8" s="8" t="s">
        <v>9</v>
      </c>
      <c r="B8" s="9">
        <f>'[2]New Format'!$B$49/100</f>
        <v>179.9227855589996</v>
      </c>
      <c r="C8" s="9">
        <f>'[2]New Format'!$B$50/100</f>
        <v>169.87192579700016</v>
      </c>
      <c r="D8" s="9">
        <f>'[2]New Format'!$C$49/100</f>
        <v>2139.762723581997</v>
      </c>
      <c r="E8" s="9">
        <f>'[2]New Format'!$C$50/100</f>
        <v>1903.294261792</v>
      </c>
      <c r="F8" s="10">
        <f aca="true" t="shared" si="0" ref="F8:F36">(D8-E8)/E8*100</f>
        <v>12.424167220856102</v>
      </c>
      <c r="G8" s="4"/>
      <c r="H8" s="4"/>
    </row>
    <row r="9" spans="1:8" s="11" customFormat="1" ht="18">
      <c r="A9" s="8" t="s">
        <v>10</v>
      </c>
      <c r="B9" s="9">
        <f>'[3]New Format Mail'!$B$49/100</f>
        <v>180.11721485198004</v>
      </c>
      <c r="C9" s="9">
        <f>'[3]New Format Mail'!$B$50/100</f>
        <v>155.05722915904</v>
      </c>
      <c r="D9" s="9">
        <f>'[3]New Format Mail'!$C$49/100</f>
        <v>2223.825888338914</v>
      </c>
      <c r="E9" s="9">
        <f>'[3]New Format Mail'!$C$50/100</f>
        <v>1853.2628185316034</v>
      </c>
      <c r="F9" s="10">
        <f t="shared" si="0"/>
        <v>19.995171008768143</v>
      </c>
      <c r="G9" s="4"/>
      <c r="H9" s="4"/>
    </row>
    <row r="10" spans="1:8" s="11" customFormat="1" ht="18">
      <c r="A10" s="8" t="s">
        <v>11</v>
      </c>
      <c r="B10" s="9">
        <f>'[4]New Format'!$B$49/100</f>
        <v>204.089585961</v>
      </c>
      <c r="C10" s="9">
        <f>'[4]New Format'!$B$50/100</f>
        <v>214.332309197</v>
      </c>
      <c r="D10" s="9">
        <f>'[4]New Format'!$C$49/100</f>
        <v>2591.8126390820007</v>
      </c>
      <c r="E10" s="9">
        <f>'[4]New Format'!$C$50/100</f>
        <v>2329.439353237</v>
      </c>
      <c r="F10" s="10">
        <f t="shared" si="0"/>
        <v>11.263366246492126</v>
      </c>
      <c r="G10" s="4"/>
      <c r="H10" s="4"/>
    </row>
    <row r="11" spans="1:8" s="11" customFormat="1" ht="18">
      <c r="A11" s="8" t="s">
        <v>12</v>
      </c>
      <c r="B11" s="9">
        <f>'[5]Current Month'!$B$49/100</f>
        <v>517.1793752781902</v>
      </c>
      <c r="C11" s="9">
        <f>'[5]Current Month'!$B$50/100</f>
        <v>496.41164806161703</v>
      </c>
      <c r="D11" s="9">
        <f>'[5]Current Month'!$C$49/100</f>
        <v>6298.5927621486735</v>
      </c>
      <c r="E11" s="9">
        <f>'[5]Current Month'!$C$50/100</f>
        <v>5655.268018247511</v>
      </c>
      <c r="F11" s="10">
        <f t="shared" si="0"/>
        <v>11.375672060552851</v>
      </c>
      <c r="G11" s="4"/>
      <c r="H11" s="4"/>
    </row>
    <row r="12" spans="1:8" s="11" customFormat="1" ht="18">
      <c r="A12" s="8" t="s">
        <v>13</v>
      </c>
      <c r="B12" s="9">
        <f>'[6]New Format'!$B$49/100</f>
        <v>335.5167198</v>
      </c>
      <c r="C12" s="9">
        <f>'[6]New Format'!$B$50/100</f>
        <v>316.9260463</v>
      </c>
      <c r="D12" s="9">
        <f>'[6]New Format'!$C$49/100</f>
        <v>4029.5351711000003</v>
      </c>
      <c r="E12" s="9">
        <f>'[6]New Format'!$C$50/100</f>
        <v>3528.2380663999998</v>
      </c>
      <c r="F12" s="10">
        <f t="shared" si="0"/>
        <v>14.208142853905937</v>
      </c>
      <c r="G12" s="4"/>
      <c r="H12" s="4"/>
    </row>
    <row r="13" spans="1:8" s="11" customFormat="1" ht="18">
      <c r="A13" s="8" t="s">
        <v>14</v>
      </c>
      <c r="B13" s="9">
        <f>'[7]New Format'!$B$49/100</f>
        <v>261.0835435451003</v>
      </c>
      <c r="C13" s="9">
        <f>'[7]New Format'!$B$50/100</f>
        <v>203.60767380503108</v>
      </c>
      <c r="D13" s="9">
        <f>'[7]New Format'!$C$49/100</f>
        <v>2570.8822340312117</v>
      </c>
      <c r="E13" s="9">
        <f>'[7]New Format'!$C$50/100</f>
        <v>2201.7690465003325</v>
      </c>
      <c r="F13" s="10">
        <f t="shared" si="0"/>
        <v>16.7643917111823</v>
      </c>
      <c r="G13" s="4"/>
      <c r="H13" s="4"/>
    </row>
    <row r="14" spans="1:8" s="11" customFormat="1" ht="18" customHeight="1">
      <c r="A14" s="8" t="s">
        <v>15</v>
      </c>
      <c r="B14" s="9">
        <f>'[8]MBF'!$C$49/100</f>
        <v>136.7366701283751</v>
      </c>
      <c r="C14" s="9">
        <f>'[8]MBF'!$C$50/100</f>
        <v>129.74714439749974</v>
      </c>
      <c r="D14" s="9">
        <f>'[8]MBF'!$D$49/100</f>
        <v>1605.691811505958</v>
      </c>
      <c r="E14" s="9">
        <f>'[8]MBF'!$D$50/100</f>
        <v>1459.1771750284856</v>
      </c>
      <c r="F14" s="10">
        <f t="shared" si="0"/>
        <v>10.040907916107727</v>
      </c>
      <c r="G14" s="4"/>
      <c r="H14" s="4"/>
    </row>
    <row r="15" spans="1:8" s="11" customFormat="1" ht="18" customHeight="1">
      <c r="A15" s="8" t="s">
        <v>16</v>
      </c>
      <c r="B15" s="9">
        <f>'[9]New Format-NONLIFE FEBRUARY''14'!$B$49/100</f>
        <v>95.76623447299998</v>
      </c>
      <c r="C15" s="9">
        <f>'[9]New Format-NONLIFE FEBRUARY''14'!$B$50/100</f>
        <v>77.186183222</v>
      </c>
      <c r="D15" s="9">
        <f>'[9]New Format-NONLIFE FEBRUARY''14'!$C$49/100</f>
        <v>1152.462745514</v>
      </c>
      <c r="E15" s="9">
        <f>'[9]New Format-NONLIFE FEBRUARY''14'!$C$50/100</f>
        <v>1003.6058578780003</v>
      </c>
      <c r="F15" s="10">
        <f t="shared" si="0"/>
        <v>14.832205936974018</v>
      </c>
      <c r="G15" s="4"/>
      <c r="H15" s="4"/>
    </row>
    <row r="16" spans="1:8" s="11" customFormat="1" ht="18" customHeight="1">
      <c r="A16" s="8" t="s">
        <v>17</v>
      </c>
      <c r="B16" s="9">
        <f>'[10]USGI -feb 2014'!$B$49/100</f>
        <v>41.91391737799999</v>
      </c>
      <c r="C16" s="9">
        <f>'[10]USGI -feb 2014'!$B$50/100</f>
        <v>43.970931948</v>
      </c>
      <c r="D16" s="9">
        <f>'[10]USGI -feb 2014'!$C$49/100</f>
        <v>468.8544879129999</v>
      </c>
      <c r="E16" s="9">
        <f>'[10]USGI -feb 2014'!$C$50/100</f>
        <v>463.79624907899995</v>
      </c>
      <c r="F16" s="10">
        <f t="shared" si="0"/>
        <v>1.090616589514152</v>
      </c>
      <c r="G16" s="4"/>
      <c r="H16" s="4"/>
    </row>
    <row r="17" spans="1:8" s="11" customFormat="1" ht="18">
      <c r="A17" s="12" t="s">
        <v>18</v>
      </c>
      <c r="B17" s="13">
        <f>'[11]Sheet1'!$B$49/100</f>
        <v>124.89526279999998</v>
      </c>
      <c r="C17" s="13">
        <f>'[11]Sheet1'!$B$50/100</f>
        <v>139.25488380000002</v>
      </c>
      <c r="D17" s="9">
        <f>'[11]Sheet1'!$C$49/100</f>
        <v>1359.9823817</v>
      </c>
      <c r="E17" s="9">
        <f>'[11]Sheet1'!$C$50/100</f>
        <v>1369.9591195</v>
      </c>
      <c r="F17" s="10">
        <f t="shared" si="0"/>
        <v>-0.7282507673397869</v>
      </c>
      <c r="G17" s="4"/>
      <c r="H17" s="4"/>
    </row>
    <row r="18" spans="1:8" s="11" customFormat="1" ht="18">
      <c r="A18" s="12" t="s">
        <v>19</v>
      </c>
      <c r="B18" s="13">
        <f>'[12]New Format'!$B$49/100</f>
        <v>102.91845201399998</v>
      </c>
      <c r="C18" s="13">
        <f>'[12]New Format'!$B$50/100</f>
        <v>101.22328105999993</v>
      </c>
      <c r="D18" s="9">
        <f>'[12]New Format'!$C$49/100</f>
        <v>1286.4718178489995</v>
      </c>
      <c r="E18" s="9">
        <f>'[12]New Format'!$C$50/100</f>
        <v>1098.711771285</v>
      </c>
      <c r="F18" s="10">
        <f t="shared" si="0"/>
        <v>17.089108487879816</v>
      </c>
      <c r="G18" s="4"/>
      <c r="H18" s="4"/>
    </row>
    <row r="19" spans="1:8" s="11" customFormat="1" ht="18">
      <c r="A19" s="12" t="s">
        <v>20</v>
      </c>
      <c r="B19" s="13">
        <f>'[13]New Format'!$B$49/100</f>
        <v>1.6874879549999997</v>
      </c>
      <c r="C19" s="13">
        <f>'[13]New Format'!$B$50/100</f>
        <v>1.9713663780000001</v>
      </c>
      <c r="D19" s="9">
        <f>'[13]New Format'!$C$49/100</f>
        <v>21.671769804</v>
      </c>
      <c r="E19" s="9">
        <f>'[13]New Format'!$C$50/100</f>
        <v>19.510211654000003</v>
      </c>
      <c r="F19" s="10">
        <f t="shared" si="0"/>
        <v>11.079111740732104</v>
      </c>
      <c r="G19" s="4"/>
      <c r="H19" s="4"/>
    </row>
    <row r="20" spans="1:8" s="11" customFormat="1" ht="18">
      <c r="A20" s="12" t="s">
        <v>21</v>
      </c>
      <c r="B20" s="13">
        <f>'[14]New Format'!$B$49/100</f>
        <v>104.02974993644999</v>
      </c>
      <c r="C20" s="13">
        <f>'[14]New Format'!$B$50/100</f>
        <v>79.29459999999999</v>
      </c>
      <c r="D20" s="9">
        <f>'[14]New Format'!$C$49/100</f>
        <v>1040.81666416569</v>
      </c>
      <c r="E20" s="9">
        <f>'[14]New Format'!$C$50/100</f>
        <v>653.170683562</v>
      </c>
      <c r="F20" s="10">
        <f t="shared" si="0"/>
        <v>59.3483434513169</v>
      </c>
      <c r="G20" s="4"/>
      <c r="H20" s="4"/>
    </row>
    <row r="21" spans="1:8" s="11" customFormat="1" ht="18">
      <c r="A21" s="12" t="s">
        <v>22</v>
      </c>
      <c r="B21" s="13">
        <f>'[15]Sheet1'!$B$47/100</f>
        <v>21.399728794003444</v>
      </c>
      <c r="C21" s="13">
        <f>'[15]Sheet1'!$B$48/100</f>
        <v>15.615635745595364</v>
      </c>
      <c r="D21" s="9">
        <f>'[15]Sheet1'!$C$47/100</f>
        <v>221.00675134624166</v>
      </c>
      <c r="E21" s="9">
        <f>'[15]Sheet1'!$C$48/100</f>
        <v>145.69068127075118</v>
      </c>
      <c r="F21" s="10">
        <f t="shared" si="0"/>
        <v>51.69587335206655</v>
      </c>
      <c r="G21" s="4"/>
      <c r="H21" s="4"/>
    </row>
    <row r="22" spans="1:8" s="11" customFormat="1" ht="18">
      <c r="A22" s="8" t="s">
        <v>23</v>
      </c>
      <c r="B22" s="9">
        <f>'[16]New Format'!$B$49/100</f>
        <v>40.109463014</v>
      </c>
      <c r="C22" s="9">
        <f>'[16]New Format'!$B$50/100</f>
        <v>17.75975</v>
      </c>
      <c r="D22" s="9">
        <f>'[16]New Format'!$C$49/100</f>
        <v>377.1251955641385</v>
      </c>
      <c r="E22" s="9">
        <f>'[16]New Format'!$C$50/100</f>
        <v>66.74833</v>
      </c>
      <c r="F22" s="10">
        <f t="shared" si="0"/>
        <v>464.99570186121286</v>
      </c>
      <c r="G22" s="4"/>
      <c r="H22" s="4"/>
    </row>
    <row r="23" spans="1:8" s="11" customFormat="1" ht="18">
      <c r="A23" s="8" t="s">
        <v>24</v>
      </c>
      <c r="B23" s="9">
        <f>'[17]New Format'!$B$49/100</f>
        <v>15.136899482</v>
      </c>
      <c r="C23" s="9">
        <f>'[17]New Format'!$B$50/100</f>
        <v>0.8531477339999999</v>
      </c>
      <c r="D23" s="9">
        <f>'[17]New Format'!$C$49/100</f>
        <v>107.645025702</v>
      </c>
      <c r="E23" s="9">
        <f>'[17]New Format'!$C$50/100</f>
        <v>0.859463605</v>
      </c>
      <c r="F23" s="14" t="s">
        <v>25</v>
      </c>
      <c r="G23" s="4"/>
      <c r="H23" s="4"/>
    </row>
    <row r="24" spans="1:8" s="11" customFormat="1" ht="18">
      <c r="A24" s="12" t="s">
        <v>26</v>
      </c>
      <c r="B24" s="13">
        <f>'[18]New Format'!$B$49/100</f>
        <v>103.23859999999999</v>
      </c>
      <c r="C24" s="13">
        <f>'[18]New Format'!$B$50/100</f>
        <v>76.2919</v>
      </c>
      <c r="D24" s="15">
        <f>'[18]New Format'!$C$49/100</f>
        <v>944.5589999999997</v>
      </c>
      <c r="E24" s="9">
        <f>'[18]New Format'!$C$50/100</f>
        <v>740.3918000000001</v>
      </c>
      <c r="F24" s="10">
        <f t="shared" si="0"/>
        <v>27.57556202000071</v>
      </c>
      <c r="G24" s="4"/>
      <c r="H24" s="4"/>
    </row>
    <row r="25" spans="1:8" s="11" customFormat="1" ht="18">
      <c r="A25" s="12" t="s">
        <v>27</v>
      </c>
      <c r="B25" s="13">
        <f>'[19]New Format'!$B$49/100</f>
        <v>59.033841128999946</v>
      </c>
      <c r="C25" s="13">
        <f>'[19]New Format'!$B$50/100</f>
        <v>79.591699265206</v>
      </c>
      <c r="D25" s="9">
        <f>'[19]New Format'!$C$49/100</f>
        <v>598.5990062928499</v>
      </c>
      <c r="E25" s="9">
        <f>'[19]New Format'!$C$50/100</f>
        <v>547.6415709158621</v>
      </c>
      <c r="F25" s="10">
        <f t="shared" si="0"/>
        <v>9.304888102590152</v>
      </c>
      <c r="G25" s="4"/>
      <c r="H25" s="4"/>
    </row>
    <row r="26" spans="1:8" s="11" customFormat="1" ht="18">
      <c r="A26" s="12" t="s">
        <v>28</v>
      </c>
      <c r="B26" s="13">
        <f>'[20]Monthly premium Data'!$B$51/100</f>
        <v>27.612800000000004</v>
      </c>
      <c r="C26" s="13">
        <f>'[20]Monthly premium Data'!$B$52/100</f>
        <v>18.7176405</v>
      </c>
      <c r="D26" s="9">
        <f>'[20]Monthly premium Data'!$C$51/100</f>
        <v>266.5687232740029</v>
      </c>
      <c r="E26" s="9">
        <f>'[20]Monthly premium Data'!$C$52/100</f>
        <v>175.2089977</v>
      </c>
      <c r="F26" s="10">
        <f t="shared" si="0"/>
        <v>52.14328417678226</v>
      </c>
      <c r="G26" s="4"/>
      <c r="H26" s="4"/>
    </row>
    <row r="27" spans="1:8" s="11" customFormat="1" ht="18">
      <c r="A27" s="8" t="s">
        <v>29</v>
      </c>
      <c r="B27" s="9">
        <f>'[21]New Format'!$B$49/100</f>
        <v>16.075230419000377</v>
      </c>
      <c r="C27" s="13">
        <f>'[21]New Format'!$B$50/100</f>
        <v>5.876108651999982</v>
      </c>
      <c r="D27" s="13">
        <f>'[21]New Format'!$C$49/100</f>
        <v>140.75775780200038</v>
      </c>
      <c r="E27" s="13">
        <f>'[21]New Format'!$C$50/100</f>
        <v>32.99829435199998</v>
      </c>
      <c r="F27" s="10">
        <f>(D27-E27)/E27*100</f>
        <v>326.56070735204304</v>
      </c>
      <c r="G27" s="4"/>
      <c r="H27" s="4"/>
    </row>
    <row r="28" spans="1:8" s="11" customFormat="1" ht="18">
      <c r="A28" s="8" t="s">
        <v>30</v>
      </c>
      <c r="B28" s="9">
        <f>'[22]New Format'!$B$49/100</f>
        <v>0.0434</v>
      </c>
      <c r="C28" s="14" t="s">
        <v>25</v>
      </c>
      <c r="D28" s="13">
        <f>'[22]New Format'!$C$49/100</f>
        <v>0.0434</v>
      </c>
      <c r="E28" s="14" t="s">
        <v>25</v>
      </c>
      <c r="F28" s="14" t="s">
        <v>25</v>
      </c>
      <c r="G28" s="4"/>
      <c r="H28" s="4"/>
    </row>
    <row r="29" spans="1:8" s="11" customFormat="1" ht="18">
      <c r="A29" s="16" t="s">
        <v>31</v>
      </c>
      <c r="B29" s="13">
        <f>'[23]SNAP-FEB'!$Q$8/100</f>
        <v>900.5309800000001</v>
      </c>
      <c r="C29" s="13">
        <f>'[23]SNAP-FEB'!$Q$9/100</f>
        <v>776.5966000000001</v>
      </c>
      <c r="D29" s="13">
        <f>'[23]SNAP-FEB'!$AF$8/100</f>
        <v>10300.092379999998</v>
      </c>
      <c r="E29" s="13">
        <f>'[23]SNAP-FEB'!$AF$9/100</f>
        <v>8956.481500000002</v>
      </c>
      <c r="F29" s="10">
        <f t="shared" si="0"/>
        <v>15.001548096760947</v>
      </c>
      <c r="G29" s="4"/>
      <c r="H29" s="4"/>
    </row>
    <row r="30" spans="1:8" s="11" customFormat="1" ht="18">
      <c r="A30" s="16" t="s">
        <v>32</v>
      </c>
      <c r="B30" s="13">
        <f>'[24]Sheet1'!C64</f>
        <v>778.3800000000001</v>
      </c>
      <c r="C30" s="13">
        <f>'[24]Sheet1'!D64</f>
        <v>758.77</v>
      </c>
      <c r="D30" s="9">
        <f>'[24]Sheet1'!G64</f>
        <v>9288.380000000001</v>
      </c>
      <c r="E30" s="9">
        <f>'[24]Sheet1'!H64</f>
        <v>8083.94</v>
      </c>
      <c r="F30" s="10">
        <f t="shared" si="0"/>
        <v>14.899170454011305</v>
      </c>
      <c r="G30" s="4"/>
      <c r="H30" s="4"/>
    </row>
    <row r="31" spans="1:8" s="11" customFormat="1" ht="18">
      <c r="A31" s="16" t="s">
        <v>33</v>
      </c>
      <c r="B31" s="9">
        <v>680.91</v>
      </c>
      <c r="C31" s="9">
        <v>672.91</v>
      </c>
      <c r="D31" s="9">
        <v>8750.86</v>
      </c>
      <c r="E31" s="9">
        <v>8311.44</v>
      </c>
      <c r="F31" s="10">
        <f t="shared" si="0"/>
        <v>5.2869298220284335</v>
      </c>
      <c r="G31" s="4"/>
      <c r="H31" s="4"/>
    </row>
    <row r="32" spans="1:8" s="11" customFormat="1" ht="18">
      <c r="A32" s="16" t="s">
        <v>34</v>
      </c>
      <c r="B32" s="9">
        <v>552.4</v>
      </c>
      <c r="C32" s="9">
        <v>523</v>
      </c>
      <c r="D32" s="9">
        <v>6461.23</v>
      </c>
      <c r="E32" s="9">
        <v>5843.07</v>
      </c>
      <c r="F32" s="10">
        <f t="shared" si="0"/>
        <v>10.579370091407426</v>
      </c>
      <c r="G32" s="4"/>
      <c r="H32" s="4"/>
    </row>
    <row r="33" spans="1:8" s="11" customFormat="1" ht="18">
      <c r="A33" s="8" t="s">
        <v>35</v>
      </c>
      <c r="B33" s="9">
        <f>'[25]New Format'!$B$49/100</f>
        <v>113.5959</v>
      </c>
      <c r="C33" s="9">
        <f>'[25]New Format'!$B$50/100</f>
        <v>101.53040000000001</v>
      </c>
      <c r="D33" s="9">
        <f>'[25]New Format'!$C$49/100</f>
        <v>1143.2085</v>
      </c>
      <c r="E33" s="9">
        <f>'[25]New Format'!$C$50/100</f>
        <v>1024.7839999999999</v>
      </c>
      <c r="F33" s="10">
        <f t="shared" si="0"/>
        <v>11.556044981186288</v>
      </c>
      <c r="G33" s="4"/>
      <c r="H33" s="4"/>
    </row>
    <row r="34" spans="1:8" s="11" customFormat="1" ht="18">
      <c r="A34" s="8" t="s">
        <v>36</v>
      </c>
      <c r="B34" s="9">
        <f>'[26]Feb''14'!$C$11/100</f>
        <v>369.0094</v>
      </c>
      <c r="C34" s="9">
        <f>'[26]Feb''14'!$C$12/100</f>
        <v>477.1668</v>
      </c>
      <c r="D34" s="9">
        <f>'[26]Feb''14'!$D$11/100</f>
        <v>3125.8431</v>
      </c>
      <c r="E34" s="9">
        <f>'[26]Feb''14'!$D$12/100</f>
        <v>3008.6815</v>
      </c>
      <c r="F34" s="10">
        <f t="shared" si="0"/>
        <v>3.894117738949766</v>
      </c>
      <c r="G34" s="4"/>
      <c r="H34" s="4"/>
    </row>
    <row r="35" spans="1:7" s="11" customFormat="1" ht="18">
      <c r="A35" s="17" t="s">
        <v>37</v>
      </c>
      <c r="B35" s="18">
        <f>SUM(B7:B28)</f>
        <v>2671.4770661865937</v>
      </c>
      <c r="C35" s="18">
        <f>SUM(C7:C28)</f>
        <v>2473.5876630005755</v>
      </c>
      <c r="D35" s="18">
        <f>SUM(D7:D28)</f>
        <v>30763.45202612093</v>
      </c>
      <c r="E35" s="18">
        <f>SUM(E7:E28)</f>
        <v>26656.03819191594</v>
      </c>
      <c r="F35" s="19">
        <f t="shared" si="0"/>
        <v>15.408943386983353</v>
      </c>
      <c r="G35" s="4"/>
    </row>
    <row r="36" spans="1:7" s="11" customFormat="1" ht="18">
      <c r="A36" s="17" t="s">
        <v>38</v>
      </c>
      <c r="B36" s="18">
        <f>SUM(B29:B34)</f>
        <v>3394.8262799999998</v>
      </c>
      <c r="C36" s="18">
        <f>SUM(C29:C34)</f>
        <v>3309.9738</v>
      </c>
      <c r="D36" s="18">
        <f>SUM(D29:D34)</f>
        <v>39069.61398</v>
      </c>
      <c r="E36" s="18">
        <f>SUM(E29:E34)</f>
        <v>35228.397</v>
      </c>
      <c r="F36" s="19">
        <f t="shared" si="0"/>
        <v>10.903751822712811</v>
      </c>
      <c r="G36" s="4"/>
    </row>
    <row r="37" spans="1:6" ht="19.5" customHeight="1">
      <c r="A37" s="17" t="s">
        <v>39</v>
      </c>
      <c r="B37" s="18">
        <f>+B35+B36</f>
        <v>6066.303346186593</v>
      </c>
      <c r="C37" s="18">
        <f>+C35+C36</f>
        <v>5783.561463000576</v>
      </c>
      <c r="D37" s="18">
        <f>+D35+D36</f>
        <v>69833.06600612093</v>
      </c>
      <c r="E37" s="18">
        <f>+E35+E36</f>
        <v>61884.43519191594</v>
      </c>
      <c r="F37" s="19">
        <f>(D37-E37)/E37*100</f>
        <v>12.844313419932995</v>
      </c>
    </row>
    <row r="38" spans="1:6" ht="18">
      <c r="A38" s="20"/>
      <c r="B38" s="21"/>
      <c r="C38" s="21"/>
      <c r="D38" s="21"/>
      <c r="E38" s="21"/>
      <c r="F38" s="22"/>
    </row>
    <row r="39" spans="1:6" ht="12.75" customHeight="1">
      <c r="A39" s="24" t="s">
        <v>40</v>
      </c>
      <c r="B39" s="24"/>
      <c r="C39" s="24"/>
      <c r="D39" s="24"/>
      <c r="E39" s="24"/>
      <c r="F39" s="24"/>
    </row>
    <row r="40" spans="1:6" ht="15">
      <c r="A40" s="24" t="s">
        <v>41</v>
      </c>
      <c r="B40" s="24"/>
      <c r="C40" s="24"/>
      <c r="D40" s="24"/>
      <c r="E40" s="24"/>
      <c r="F40" s="24"/>
    </row>
    <row r="41" ht="12.75">
      <c r="D41" s="23"/>
    </row>
    <row r="42" spans="4:5" ht="12.75">
      <c r="D42" s="23"/>
      <c r="E42" s="23"/>
    </row>
    <row r="44" spans="2:3" ht="12.75">
      <c r="B44" s="23"/>
      <c r="C44" s="23"/>
    </row>
    <row r="45" ht="12.75">
      <c r="B45" s="23"/>
    </row>
    <row r="46" ht="12.75">
      <c r="B46" s="23"/>
    </row>
  </sheetData>
  <sheetProtection/>
  <autoFilter ref="A6:H37"/>
  <mergeCells count="9">
    <mergeCell ref="A39:F39"/>
    <mergeCell ref="A40:F40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29" right="0.23" top="0.511811023622047" bottom="0.511811023622047" header="0.511811023622047" footer="0.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25">
      <selection activeCell="D11" sqref="D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2014-03-19T11:49:14Z</dcterms:modified>
  <cp:category/>
  <cp:version/>
  <cp:contentType/>
  <cp:contentStatus/>
</cp:coreProperties>
</file>